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governosp.sharepoint.com/teams/CAMARACUBATAO-CPCC/Shared Documents/Gato/Processos de Compra/Arquivos compartilhados Comissão de Contratação/Limpeza e copeiragem/"/>
    </mc:Choice>
  </mc:AlternateContent>
  <xr:revisionPtr revIDLastSave="4" documentId="12_ncr:500000_{7FA3E051-09A5-8640-8192-5F1C62F64784}" xr6:coauthVersionLast="47" xr6:coauthVersionMax="47" xr10:uidLastSave="{09B098F7-A620-431D-B972-C0C7CD453E5F}"/>
  <bookViews>
    <workbookView xWindow="-28920" yWindow="-120" windowWidth="29040" windowHeight="16440" xr2:uid="{00000000-000D-0000-FFFF-FFFF00000000}"/>
  </bookViews>
  <sheets>
    <sheet name="POS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0" i="2" l="1"/>
  <c r="E130" i="2"/>
  <c r="E153" i="2" s="1"/>
  <c r="E115" i="2"/>
  <c r="E120" i="2" s="1"/>
  <c r="D93" i="2"/>
  <c r="E69" i="2"/>
  <c r="E67" i="2"/>
  <c r="D60" i="2"/>
  <c r="D107" i="2" s="1"/>
  <c r="E35" i="2"/>
  <c r="E108" i="2" l="1"/>
  <c r="E103" i="2"/>
  <c r="E101" i="2"/>
  <c r="E102" i="2"/>
  <c r="E106" i="2"/>
  <c r="E104" i="2"/>
  <c r="E91" i="2"/>
  <c r="E93" i="2" s="1"/>
  <c r="E42" i="2"/>
  <c r="D44" i="2"/>
  <c r="E57" i="2"/>
  <c r="D92" i="2"/>
  <c r="E58" i="2"/>
  <c r="E59" i="2"/>
  <c r="D108" i="2"/>
  <c r="E76" i="2"/>
  <c r="E84" i="2" s="1"/>
  <c r="E89" i="2"/>
  <c r="D105" i="2"/>
  <c r="E52" i="2"/>
  <c r="E100" i="2"/>
  <c r="E149" i="2"/>
  <c r="E107" i="2"/>
  <c r="E41" i="2"/>
  <c r="E55" i="2"/>
  <c r="E53" i="2"/>
  <c r="E54" i="2"/>
  <c r="E56" i="2"/>
  <c r="E90" i="2" l="1"/>
  <c r="E94" i="2"/>
  <c r="E92" i="2"/>
  <c r="E95" i="2" s="1"/>
  <c r="E60" i="2"/>
  <c r="E83" i="2" s="1"/>
  <c r="E43" i="2"/>
  <c r="E44" i="2"/>
  <c r="E45" i="2" l="1"/>
  <c r="E82" i="2" s="1"/>
  <c r="E85" i="2" s="1"/>
  <c r="E150" i="2" s="1"/>
  <c r="E151" i="2"/>
  <c r="E105" i="2" l="1"/>
  <c r="E109" i="2" s="1"/>
  <c r="E119" i="2" s="1"/>
  <c r="E121" i="2" s="1"/>
  <c r="E152" i="2" s="1"/>
  <c r="E154" i="2" s="1"/>
  <c r="E143" i="2" s="1"/>
  <c r="E134" i="2" l="1"/>
  <c r="E135" i="2" l="1"/>
  <c r="E139" i="2" s="1"/>
  <c r="E141" i="2" l="1"/>
  <c r="E138" i="2"/>
  <c r="E155" i="2" s="1"/>
  <c r="E15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SEGES</author>
  </authors>
  <commentList>
    <comment ref="C67" authorId="0" shapeId="0" xr:uid="{00000000-0006-0000-0100-000001000000}">
      <text>
        <r>
          <rPr>
            <sz val="11"/>
            <color rgb="FF000000"/>
            <rFont val="Helvetica Neue"/>
            <family val="2"/>
          </rPr>
          <t xml:space="preserve">SEGES:
</t>
        </r>
        <r>
          <rPr>
            <sz val="11"/>
            <color rgb="FF000000"/>
            <rFont val="Helvetica Neue"/>
            <family val="2"/>
          </rPr>
          <t xml:space="preserve">Jornada 44h
</t>
        </r>
        <r>
          <rPr>
            <sz val="11"/>
            <color rgb="FF000000"/>
            <rFont val="Helvetica Neue"/>
            <family val="2"/>
          </rPr>
          <t xml:space="preserve">365 dias : 7 dias = 52,14 semanas.
</t>
        </r>
        <r>
          <rPr>
            <sz val="11"/>
            <color rgb="FF000000"/>
            <rFont val="Helvetica Neue"/>
            <family val="2"/>
          </rPr>
          <t xml:space="preserve">Segunda a sexta = 5 dias uteis por semana
</t>
        </r>
        <r>
          <rPr>
            <sz val="11"/>
            <color rgb="FF000000"/>
            <rFont val="Helvetica Neue"/>
            <family val="2"/>
          </rPr>
          <t xml:space="preserve">
</t>
        </r>
        <r>
          <rPr>
            <sz val="11"/>
            <color rgb="FF000000"/>
            <rFont val="Helvetica Neue"/>
            <family val="2"/>
          </rPr>
          <t xml:space="preserve">52,14 semanas x 5 dias uteis por semana = 260,7 dias uteis por ano
</t>
        </r>
        <r>
          <rPr>
            <sz val="11"/>
            <color rgb="FF000000"/>
            <rFont val="Helvetica Neue"/>
            <family val="2"/>
          </rPr>
          <t xml:space="preserve">260,7 dias uteis por ano – 9 feriados (aproximado) = 251,7 dias uteis “reais” ≈ 252
</t>
        </r>
        <r>
          <rPr>
            <sz val="11"/>
            <color rgb="FF000000"/>
            <rFont val="Helvetica Neue"/>
            <family val="2"/>
          </rPr>
          <t xml:space="preserve">
</t>
        </r>
        <r>
          <rPr>
            <sz val="11"/>
            <color rgb="FF000000"/>
            <rFont val="Helvetica Neue"/>
            <family val="2"/>
          </rPr>
          <t xml:space="preserve">252 dias uteis / 12 meses = 21 dias uteis por mês
</t>
        </r>
        <r>
          <rPr>
            <sz val="11"/>
            <color rgb="FF000000"/>
            <rFont val="Helvetica Neue"/>
            <family val="2"/>
          </rPr>
          <t xml:space="preserve">
</t>
        </r>
        <r>
          <rPr>
            <sz val="11"/>
            <color rgb="FF000000"/>
            <rFont val="Helvetica Neue"/>
            <family val="2"/>
          </rPr>
          <t xml:space="preserve">Jornada 12x36h
</t>
        </r>
        <r>
          <rPr>
            <sz val="11"/>
            <color rgb="FF000000"/>
            <rFont val="Helvetica Neue"/>
            <family val="2"/>
          </rPr>
          <t xml:space="preserve">365:12=30,4 dias 
</t>
        </r>
        <r>
          <rPr>
            <sz val="11"/>
            <color rgb="FF000000"/>
            <rFont val="Helvetica Neue"/>
            <family val="2"/>
          </rPr>
          <t xml:space="preserve">Considerando que cada trabalhador labora em dias alternados:
</t>
        </r>
        <r>
          <rPr>
            <sz val="11"/>
            <color rgb="FF000000"/>
            <rFont val="Helvetica Neue"/>
            <family val="2"/>
          </rPr>
          <t>30,4/2=15,2 dias trabalhados por mês</t>
        </r>
      </text>
    </comment>
    <comment ref="C68" authorId="0" shapeId="0" xr:uid="{00000000-0006-0000-0100-000002000000}">
      <text>
        <r>
          <rPr>
            <sz val="11"/>
            <color indexed="8"/>
            <rFont val="Helvetica Neue"/>
            <family val="2"/>
          </rPr>
          <t xml:space="preserve">SEGES:
Jornada 44h
365 dias : 7 dias = 52,14 semanas.
Segunda a sexta = 5 dias uteis por semana
52,14 semanas x 5 dias uteis por semana = 260,7 dias uteis por ano
260,7 dias uteis por ano – 9 feriados (aproximado) = 251,7 dias uteis ≈ 252
252 dias uteis / 12 meses = 21 dias uteis por mês
Jornada 12x36h
365:12=30,4 dias 
Considerando que cada trabalhador labora em dias alternados:
30,4/2=15,2 dias trabalhados por mês
</t>
        </r>
      </text>
    </comment>
  </commentList>
</comments>
</file>

<file path=xl/sharedStrings.xml><?xml version="1.0" encoding="utf-8"?>
<sst xmlns="http://schemas.openxmlformats.org/spreadsheetml/2006/main" count="220" uniqueCount="150">
  <si>
    <t>PLANILHA ANALÍTICA DE CUSTOS E FORMAÇÃO DE PREÇOS</t>
  </si>
  <si>
    <r>
      <rPr>
        <sz val="8"/>
        <color indexed="8"/>
        <rFont val="Arial"/>
        <family val="2"/>
      </rPr>
      <t xml:space="preserve"> Os valores </t>
    </r>
    <r>
      <rPr>
        <b/>
        <u/>
        <sz val="8"/>
        <color indexed="8"/>
        <rFont val="Arial"/>
        <family val="2"/>
      </rPr>
      <t>finais</t>
    </r>
    <r>
      <rPr>
        <sz val="8"/>
        <color indexed="8"/>
        <rFont val="Arial"/>
        <family val="2"/>
      </rPr>
      <t xml:space="preserve"> devem ser arredondados em 2 casas decimais, segundo a Norma ABNT NBR 5891. </t>
    </r>
  </si>
  <si>
    <t>Serviços de Limpeza e Copeiragem</t>
  </si>
  <si>
    <t>Processo de Compra 33/2025  - Pregão Eletrônico nº 90.009/2026</t>
  </si>
  <si>
    <t xml:space="preserve">POSTO: </t>
  </si>
  <si>
    <t>Dados da mão de obra para composição dos custos</t>
  </si>
  <si>
    <t>Data de apresentação da proposta - sessão pública de abertura do Pregão Eletrônico. (dia/mês/ano)</t>
  </si>
  <si>
    <t>Serviço</t>
  </si>
  <si>
    <t>Tipo de jornada</t>
  </si>
  <si>
    <t>Unidade de Medida</t>
  </si>
  <si>
    <t xml:space="preserve">Quantidade da unidade de medida </t>
  </si>
  <si>
    <t>Quantidade de empregados por unidade de medida</t>
  </si>
  <si>
    <t>Nº de meses de execução contratual</t>
  </si>
  <si>
    <t>Piso da Categoria Profissional (Salário Normativo da Categoria)</t>
  </si>
  <si>
    <t>Classificação Brasileira de Ocupações (CBO)</t>
  </si>
  <si>
    <t>Acordo, Convenção ou Sentença Normativa em Dissídio Coletivo</t>
  </si>
  <si>
    <t>Município/UF</t>
  </si>
  <si>
    <t>Número do registro do intrumento coletivo no sistema Mediador</t>
  </si>
  <si>
    <t xml:space="preserve">Data base da categoria </t>
  </si>
  <si>
    <t>MÓDULO 1 :   COMPOSIÇÃO DA REMUNERAÇÃO</t>
  </si>
  <si>
    <t>Composição da Remuneração</t>
  </si>
  <si>
    <t>Valor (R$)</t>
  </si>
  <si>
    <t>A</t>
  </si>
  <si>
    <r>
      <rPr>
        <b/>
        <sz val="9"/>
        <color indexed="8"/>
        <rFont val="Arial"/>
        <family val="2"/>
      </rPr>
      <t xml:space="preserve">Salário Base </t>
    </r>
    <r>
      <rPr>
        <sz val="9"/>
        <color indexed="8"/>
        <rFont val="Arial"/>
        <family val="2"/>
      </rPr>
      <t>(Cláusula xº CCT)</t>
    </r>
  </si>
  <si>
    <t>B</t>
  </si>
  <si>
    <r>
      <rPr>
        <b/>
        <sz val="9"/>
        <color indexed="8"/>
        <rFont val="Arial"/>
        <family val="2"/>
      </rPr>
      <t>Adicional  de periculosidade -</t>
    </r>
    <r>
      <rPr>
        <sz val="9"/>
        <color indexed="8"/>
        <rFont val="Arial"/>
        <family val="2"/>
      </rPr>
      <t xml:space="preserve"> (30% do salário base)</t>
    </r>
  </si>
  <si>
    <t>C</t>
  </si>
  <si>
    <r>
      <rPr>
        <b/>
        <sz val="9"/>
        <color indexed="8"/>
        <rFont val="Arial"/>
        <family val="2"/>
      </rPr>
      <t xml:space="preserve">Adicional  de insalubridade - </t>
    </r>
    <r>
      <rPr>
        <sz val="9"/>
        <color indexed="8"/>
        <rFont val="Arial"/>
        <family val="2"/>
      </rPr>
      <t>(10%, 20% ou 40% do salário mínimo)</t>
    </r>
  </si>
  <si>
    <t>D</t>
  </si>
  <si>
    <r>
      <rPr>
        <b/>
        <sz val="9"/>
        <color indexed="8"/>
        <rFont val="Arial"/>
        <family val="2"/>
      </rPr>
      <t xml:space="preserve">Adicional noturno - </t>
    </r>
    <r>
      <rPr>
        <sz val="9"/>
        <color indexed="8"/>
        <rFont val="Arial"/>
        <family val="2"/>
      </rPr>
      <t xml:space="preserve">(((((Sal. Base+Periculosidade ou insalubridade+gratificações/(180, 200 ou 220))*20%))*qtd horas noturnas)*qtd dias com adicional noturno) </t>
    </r>
  </si>
  <si>
    <t>E</t>
  </si>
  <si>
    <r>
      <rPr>
        <b/>
        <sz val="9"/>
        <color indexed="8"/>
        <rFont val="Arial"/>
        <family val="2"/>
      </rPr>
      <t xml:space="preserve">Adicional de hora noturna reduzida - </t>
    </r>
    <r>
      <rPr>
        <sz val="9"/>
        <color indexed="8"/>
        <rFont val="Arial"/>
        <family val="2"/>
      </rPr>
      <t>((((salário base + periculosidade ou insalubridade + gratificações) ÷ (180, 200 ou 220) x quantidade de hora noturna adicional) x 120%)x quantidade de dias trabalhados)  - Cláusula 31ª CCT</t>
    </r>
  </si>
  <si>
    <t>F</t>
  </si>
  <si>
    <r>
      <rPr>
        <b/>
        <sz val="9"/>
        <color indexed="8"/>
        <rFont val="Arial"/>
        <family val="2"/>
      </rPr>
      <t>Adicional Horas extras -</t>
    </r>
    <r>
      <rPr>
        <sz val="9"/>
        <color indexed="8"/>
        <rFont val="Arial"/>
        <family val="2"/>
      </rPr>
      <t xml:space="preserve"> [(verbas de natureza salarial/(180, 200 ou 220)+((verbas de natureza salarial/189,200 ou 180hs)*50% ou 100%)] * quantidade de horas extras</t>
    </r>
  </si>
  <si>
    <t>G</t>
  </si>
  <si>
    <r>
      <rPr>
        <b/>
        <sz val="9"/>
        <color indexed="8"/>
        <rFont val="Arial"/>
        <family val="2"/>
      </rPr>
      <t xml:space="preserve">Reflexo no DSR - </t>
    </r>
    <r>
      <rPr>
        <sz val="9"/>
        <color indexed="8"/>
        <rFont val="Arial"/>
        <family val="2"/>
      </rPr>
      <t>(((valor das horas extras) ÷ nº de dias úteis do mês) x nº RSR do mês)</t>
    </r>
  </si>
  <si>
    <t>H</t>
  </si>
  <si>
    <r>
      <rPr>
        <b/>
        <sz val="9"/>
        <color indexed="8"/>
        <rFont val="Arial"/>
        <family val="2"/>
      </rPr>
      <t xml:space="preserve">Outros - </t>
    </r>
    <r>
      <rPr>
        <sz val="9"/>
        <color indexed="8"/>
        <rFont val="Arial"/>
        <family val="2"/>
      </rPr>
      <t>Gratificação POR POSTO (Cláusula XXª CCT)</t>
    </r>
  </si>
  <si>
    <t>TOTAL DA REMUNERAÇÃO (A+B+C+D+E+F+G+H+I+J+L)</t>
  </si>
  <si>
    <r>
      <rPr>
        <b/>
        <sz val="9"/>
        <color indexed="8"/>
        <rFont val="Arial"/>
        <family val="2"/>
      </rPr>
      <t>Nota 1</t>
    </r>
    <r>
      <rPr>
        <sz val="9"/>
        <color indexed="8"/>
        <rFont val="Arial"/>
        <family val="2"/>
      </rPr>
      <t>: O Módulo 1 refere-se ao valor mensal devido ao empregado pela prestação do serviço no período de 12 meses.</t>
    </r>
  </si>
  <si>
    <t>MÓDULO 2: ENCARGOS E BENEFÍCIOS ANUAIS, MENSAIS E DIÁRIOS</t>
  </si>
  <si>
    <t>SUBMÓDULO 2.1: 13º (décimo terceiro) Salário, Férias e Adicional de Férias</t>
  </si>
  <si>
    <t>2.1</t>
  </si>
  <si>
    <t>13º (décimo terceiro) Salário, Férias e Adicional de Férias</t>
  </si>
  <si>
    <r>
      <rPr>
        <sz val="9"/>
        <color indexed="8"/>
        <rFont val="Arial"/>
        <family val="2"/>
      </rPr>
      <t xml:space="preserve">13º (décimo terceiro) Salário - </t>
    </r>
    <r>
      <rPr>
        <b/>
        <sz val="9"/>
        <color indexed="8"/>
        <rFont val="Arial"/>
        <family val="2"/>
      </rPr>
      <t>(Rem x 8,33%)</t>
    </r>
  </si>
  <si>
    <r>
      <rPr>
        <sz val="9"/>
        <color indexed="8"/>
        <rFont val="Arial"/>
        <family val="2"/>
      </rPr>
      <t>Adicional de Férias -</t>
    </r>
    <r>
      <rPr>
        <b/>
        <sz val="9"/>
        <color indexed="8"/>
        <rFont val="Arial"/>
        <family val="2"/>
      </rPr>
      <t xml:space="preserve"> (Rem x 2,78%)</t>
    </r>
  </si>
  <si>
    <t>SUBTOTAL (A+B)</t>
  </si>
  <si>
    <r>
      <rPr>
        <sz val="9"/>
        <color indexed="8"/>
        <rFont val="Arial"/>
        <family val="2"/>
      </rPr>
      <t xml:space="preserve">Incidência do submódulo 2.2 no 13º, férias e adicional de férias - </t>
    </r>
    <r>
      <rPr>
        <b/>
        <sz val="9"/>
        <color indexed="8"/>
        <rFont val="Arial"/>
        <family val="2"/>
      </rPr>
      <t>(A+B)x%do submódulo 2.2</t>
    </r>
  </si>
  <si>
    <t>TOTAL DE 13º (DÉCIMO TERCEIRO) SALÁRIO, FÉRIAS E ADICIONAL DE FÉRIAS (A+B+C)</t>
  </si>
  <si>
    <r>
      <rPr>
        <b/>
        <sz val="9"/>
        <color indexed="8"/>
        <rFont val="Arial"/>
        <family val="2"/>
      </rPr>
      <t>Nota 1: </t>
    </r>
    <r>
      <rPr>
        <sz val="9"/>
        <color rgb="FF000000"/>
        <rFont val="Arial"/>
        <family val="2"/>
      </rPr>
      <t xml:space="preserve">A definição das alíquotas de encargos sociais segue o padrão do Estudo Técnico de Composição de Custos - maio/2025, elaborado pelo Tribunal de Justiça do Estado de São Paulo para a prestação de serviços de limpeza, asseio e conservação predial.	</t>
    </r>
    <r>
      <rPr>
        <b/>
        <sz val="9"/>
        <color indexed="8"/>
        <rFont val="Arial"/>
        <family val="2"/>
      </rPr>
      <t xml:space="preserve">		</t>
    </r>
  </si>
  <si>
    <r>
      <rPr>
        <b/>
        <sz val="9"/>
        <color rgb="FF000000"/>
        <rFont val="Arial"/>
        <family val="2"/>
      </rPr>
      <t>Nota 2:</t>
    </r>
    <r>
      <rPr>
        <sz val="9"/>
        <color indexed="8"/>
        <rFont val="Arial"/>
        <family val="2"/>
      </rPr>
      <t> Os cálculos foram feitos considerando a duração de 60 meses de vigência contratual.</t>
    </r>
  </si>
  <si>
    <t>Nota 3: As férias estão orçadas no submódulo 4.1.</t>
  </si>
  <si>
    <t>SUBMÓDULO 2.2: Encargos Previdenciários (GPS), Fundo de Garantia por Tempo de Serviço (FGTS) e outras contribuições.</t>
  </si>
  <si>
    <t>2.2</t>
  </si>
  <si>
    <t>GPS, FGTS e outras contribuições</t>
  </si>
  <si>
    <t>Percentual (%)</t>
  </si>
  <si>
    <t>INSS (no caso de optante pela desoneração, zerar esse item e incluir no Módulo 6)</t>
  </si>
  <si>
    <t>Salário Educação</t>
  </si>
  <si>
    <t>RAT Ajustado (RAT x FAP)</t>
  </si>
  <si>
    <t>SESC ou SESI</t>
  </si>
  <si>
    <t>SENAI ou SENAC</t>
  </si>
  <si>
    <t>SEBRAE</t>
  </si>
  <si>
    <t>INCRA</t>
  </si>
  <si>
    <t>FGTS</t>
  </si>
  <si>
    <t>TOTAL GPS, FGTS E OUTRAS CONTRIBUIÇÕES (A+B+C+D+E+F+G+H)</t>
  </si>
  <si>
    <r>
      <rPr>
        <b/>
        <sz val="9"/>
        <color indexed="8"/>
        <rFont val="Arial"/>
        <family val="2"/>
      </rPr>
      <t xml:space="preserve">Nota 1: </t>
    </r>
    <r>
      <rPr>
        <sz val="9"/>
        <color indexed="8"/>
        <rFont val="Arial"/>
        <family val="2"/>
      </rPr>
      <t>Os percentuais dos encargos previdenciários, do FGTS e demais contribuições são aqueles estabelecidos pela legislação vigente.</t>
    </r>
  </si>
  <si>
    <r>
      <rPr>
        <b/>
        <sz val="9"/>
        <color indexed="8"/>
        <rFont val="Arial"/>
        <family val="2"/>
      </rPr>
      <t xml:space="preserve">Nota 2: </t>
    </r>
    <r>
      <rPr>
        <sz val="9"/>
        <color indexed="8"/>
        <rFont val="Arial"/>
        <family val="2"/>
      </rPr>
      <t>O SAT a depender do grau de risco do serviço irá variar entre 1%, para risco leve, de 2%, para risco médio, e de 3% de risco grave.</t>
    </r>
  </si>
  <si>
    <r>
      <rPr>
        <b/>
        <sz val="9"/>
        <color indexed="8"/>
        <rFont val="Arial"/>
        <family val="2"/>
      </rPr>
      <t xml:space="preserve">Nota 3: </t>
    </r>
    <r>
      <rPr>
        <sz val="9"/>
        <color indexed="8"/>
        <rFont val="Arial"/>
        <family val="2"/>
      </rPr>
      <t>Esses percentuais incidem sobre o Módulo 1, o Submódulo 2.1. (Redação dada pela Instrução Normativa nº 7, de 2018)</t>
    </r>
  </si>
  <si>
    <t>SUBMÓDULO 2.3: Benefícios Mensais e Diários</t>
  </si>
  <si>
    <t>2.3</t>
  </si>
  <si>
    <t>Benefícios  Mensais e Diários</t>
  </si>
  <si>
    <r>
      <t xml:space="preserve">Vale-transporte </t>
    </r>
    <r>
      <rPr>
        <sz val="9"/>
        <color indexed="8"/>
        <rFont val="Arial"/>
        <family val="2"/>
      </rPr>
      <t>-  CCT</t>
    </r>
  </si>
  <si>
    <r>
      <rPr>
        <b/>
        <sz val="9"/>
        <color indexed="8"/>
        <rFont val="Arial"/>
        <family val="2"/>
      </rPr>
      <t xml:space="preserve">Vale-refeição - </t>
    </r>
    <r>
      <rPr>
        <sz val="9"/>
        <color indexed="8"/>
        <rFont val="Arial"/>
        <family val="2"/>
      </rPr>
      <t>CCT</t>
    </r>
  </si>
  <si>
    <r>
      <t xml:space="preserve">(-) Desconto do vale-refeição  - </t>
    </r>
    <r>
      <rPr>
        <sz val="9"/>
        <color indexed="17"/>
        <rFont val="Arial"/>
        <family val="2"/>
      </rPr>
      <t>CCT</t>
    </r>
  </si>
  <si>
    <t>Cesta básica I</t>
  </si>
  <si>
    <t>Cesta básica II</t>
  </si>
  <si>
    <t>Benefício Sindical Social</t>
  </si>
  <si>
    <t>Auxílio saúde</t>
  </si>
  <si>
    <t>PPR</t>
  </si>
  <si>
    <t>I</t>
  </si>
  <si>
    <r>
      <rPr>
        <b/>
        <sz val="9"/>
        <color indexed="8"/>
        <rFont val="Arial"/>
        <family val="2"/>
      </rPr>
      <t xml:space="preserve">Intervalo Intrajornada - </t>
    </r>
    <r>
      <rPr>
        <sz val="9"/>
        <color indexed="8"/>
        <rFont val="Arial"/>
        <family val="2"/>
      </rPr>
      <t>((((salário base + periculosidade ou insalubridade + gratificações) ÷ (180, 200 ou 220) x 150%) x quantidade de horas suprimidas)x quantidade de dias)</t>
    </r>
    <r>
      <rPr>
        <b/>
        <sz val="9"/>
        <color indexed="8"/>
        <rFont val="Arial"/>
        <family val="2"/>
      </rPr>
      <t xml:space="preserve"> - </t>
    </r>
    <r>
      <rPr>
        <sz val="9"/>
        <color indexed="8"/>
        <rFont val="Arial"/>
        <family val="2"/>
      </rPr>
      <t>CCT</t>
    </r>
  </si>
  <si>
    <t>TOTAL BENEFÍCIOS  MENSAIS E DIÁRIOS (A+B+C+D+E+F+G)</t>
  </si>
  <si>
    <r>
      <rPr>
        <b/>
        <sz val="9"/>
        <color indexed="8"/>
        <rFont val="Arial"/>
        <family val="2"/>
      </rPr>
      <t xml:space="preserve">Nota 1: </t>
    </r>
    <r>
      <rPr>
        <sz val="9"/>
        <color indexed="8"/>
        <rFont val="Arial"/>
        <family val="2"/>
      </rPr>
      <t>O valor informado deverá ser o custo real do benefício (descontado o valor eventualmente pago pelo empregado).</t>
    </r>
  </si>
  <si>
    <r>
      <rPr>
        <b/>
        <sz val="9"/>
        <color indexed="8"/>
        <rFont val="Arial"/>
        <family val="2"/>
      </rPr>
      <t>Nota 2:</t>
    </r>
    <r>
      <rPr>
        <sz val="9"/>
        <color indexed="8"/>
        <rFont val="Arial"/>
        <family val="2"/>
      </rPr>
      <t xml:space="preserve"> Observar a previsão dos benefícios contidos em Acordos, Convenções e Dissídios Coletivos de Trabalho e atentar-se aos parâmetros utilizados na Nota Técnica de Pesquisa de Preços que instrui o processo.</t>
    </r>
  </si>
  <si>
    <t>Quadro-Resumo do Módulo 2 - Encargos e Benefícios anuais, mensais e diários</t>
  </si>
  <si>
    <t>Encargos e Benefícios Anuais, Mensais e Diários</t>
  </si>
  <si>
    <t>TOTAL ENCARGOS BENEFÍCIOS ANUAIS, MENSAIS E DIÁRIOS</t>
  </si>
  <si>
    <t>MÓDULO 3: PROVISÃO PARA RESCISÃO</t>
  </si>
  <si>
    <t>Provisão para Rescisão</t>
  </si>
  <si>
    <t>Aviso Prévio Indenizado</t>
  </si>
  <si>
    <t>Incidência do FGTS sobre o Aviso Prévio Indenizado</t>
  </si>
  <si>
    <t xml:space="preserve">Aviso Prévio Trabalhado </t>
  </si>
  <si>
    <t xml:space="preserve">Incidência dos encargos do submódulo 2.2 sobre o Aviso Prévio
Trabalhado </t>
  </si>
  <si>
    <t>Multa do FGTS sobre o Aviso Prévio Trabalhado</t>
  </si>
  <si>
    <t>Multa do FGTS sobre o Aviso Prévio Indenizado</t>
  </si>
  <si>
    <t>TOTAL PROVISÃO PARA RESCISÃO</t>
  </si>
  <si>
    <t>Nota: Os percentuais foram utilizados seguindo os parâmetros do CadTerc. Conferir Nota Técnica de Pesquisa de Precos que instrui o processo.</t>
  </si>
  <si>
    <t>MÓDULO 4: CUSTO DE REPOSIÇÃO DE PROFISSIONAL AUSENTE</t>
  </si>
  <si>
    <t>SUBMÓDULO 4.1: Ausências legais</t>
  </si>
  <si>
    <t>4.1</t>
  </si>
  <si>
    <t>Ausências Legais</t>
  </si>
  <si>
    <t>Substituto na cobertura de férias</t>
  </si>
  <si>
    <t>Substituto nas Ausências legais</t>
  </si>
  <si>
    <t>Substituto nas Licença paternidade</t>
  </si>
  <si>
    <t>Substituto nas Ausências por acidente de trabalho</t>
  </si>
  <si>
    <t>Substituto em outros afastamentos – Ex. Ausência por doença</t>
  </si>
  <si>
    <t>Incidência dos Encargos do Submódulo 2.2 sobre as ausências legais</t>
  </si>
  <si>
    <t>Afastamento Maternidade (Férias pagas ao substituto pelos 120 dias de reposição)</t>
  </si>
  <si>
    <t>Incidência dos encargos do submódulo 2.2 sobre as férias pagas ao substituto pelos 120 dias de reposição</t>
  </si>
  <si>
    <t>Incidência do submódulo 2.2 sobre remuneração e 13º salário proporcionais aos 120 dias de reposição</t>
  </si>
  <si>
    <t>TOTAL AUSÊNCIAS LEGAIS (A+B+C+D+E+F+G+H+I)</t>
  </si>
  <si>
    <t>Nota: A fonte utilizada para a montagem deste módulo 4 foi o Estudo Técnico de Composição de Custos - maio/2025, elaborado pelo Tribunal de Justiça do Estado de São Paulo para a prestação de serviços de limpeza, asseio e conservação predial.</t>
  </si>
  <si>
    <t>SUBMÓDULO 4.2: Intrajornada</t>
  </si>
  <si>
    <t>4.2</t>
  </si>
  <si>
    <t>Intrajornada</t>
  </si>
  <si>
    <t>Substituição no intervalo para repouso e alimentação (intrajornada)</t>
  </si>
  <si>
    <t>TOTAL INTRAJORNADA (A)</t>
  </si>
  <si>
    <t>Quadro-Resumo do Módulo 4 - Custo de Reposição do Profissional Ausente</t>
  </si>
  <si>
    <t>Ausências legais</t>
  </si>
  <si>
    <t>MÓDULO 5: INSUMOS DIVERSOS</t>
  </si>
  <si>
    <t>Insumos Diversos</t>
  </si>
  <si>
    <t>Uniformes (pesquisa de mercado)</t>
  </si>
  <si>
    <t>EPI (pesquisa de mercado)</t>
  </si>
  <si>
    <t>TOTAL DE INSUMOS DIVERSOS</t>
  </si>
  <si>
    <t>MÓDULO 6: BENEFÍCIOS E DESPESAS INDIRETAS - BDI</t>
  </si>
  <si>
    <t>Benefícios e Despesas Indiretas</t>
  </si>
  <si>
    <t>%</t>
  </si>
  <si>
    <t xml:space="preserve">Custos Indiretos        </t>
  </si>
  <si>
    <t>Lucro</t>
  </si>
  <si>
    <t>Tributos</t>
  </si>
  <si>
    <t>C.1 Tributos Federais</t>
  </si>
  <si>
    <t xml:space="preserve">        C.1.1  PIS </t>
  </si>
  <si>
    <t xml:space="preserve">        C.1.2 COFINS </t>
  </si>
  <si>
    <t>C.2  Contribuição Previdenciária sobre a Receita Bruta (CPRB), caso benificiada pela desoneração</t>
  </si>
  <si>
    <t>C.3   Tributos Municipais</t>
  </si>
  <si>
    <t xml:space="preserve">          C.3.1 - ISS          </t>
  </si>
  <si>
    <t>TOTAL BDI conforme fórmula</t>
  </si>
  <si>
    <r>
      <rPr>
        <b/>
        <sz val="9"/>
        <color indexed="8"/>
        <rFont val="Arial"/>
        <family val="2"/>
      </rPr>
      <t>Nota 1:</t>
    </r>
    <r>
      <rPr>
        <sz val="9"/>
        <color indexed="8"/>
        <rFont val="Arial"/>
        <family val="2"/>
      </rPr>
      <t> Custos Indiretos, Tributos e Lucro por empregado.</t>
    </r>
  </si>
  <si>
    <r>
      <rPr>
        <b/>
        <sz val="9"/>
        <color indexed="8"/>
        <rFont val="Arial"/>
        <family val="2"/>
      </rPr>
      <t>Nota 2: </t>
    </r>
    <r>
      <rPr>
        <sz val="9"/>
        <color indexed="8"/>
        <rFont val="Arial"/>
        <family val="2"/>
      </rPr>
      <t>Fórmula para cálculo e aplicação do BDI: BDI = (1 + A) x (1 + B) / 1 - C ; em que: A = taxa do somatório das despesas indiretas (%); B = taxa representativa do lucro bruto (%); C = taxa representativa da incidência de despesas fiscais (%)</t>
    </r>
  </si>
  <si>
    <t>2 - QUADRO RESUMO DO CUSTO POR EMPREGADO</t>
  </si>
  <si>
    <t>Mão-de-obra vinculada à execução contratual (valor por empregado)</t>
  </si>
  <si>
    <t>(R$)</t>
  </si>
  <si>
    <t>Módulo 1 – Composição da Remuneração</t>
  </si>
  <si>
    <t>Módulo 2 – Encargos e Benefícios Anuais, Mensais e Diários</t>
  </si>
  <si>
    <t>Módulo 3 – Provisão para rescisão</t>
  </si>
  <si>
    <t>Módulo 4 - Custo de Reposição do Profissional Ausente</t>
  </si>
  <si>
    <t>Módulo 5 – Insumos diversos</t>
  </si>
  <si>
    <t>Subtotal (A + B + C + D + E)</t>
  </si>
  <si>
    <t>Módulo 6 – Custos indiretos, tributos e lucro</t>
  </si>
  <si>
    <t>Valor total por empregado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</si>
</sst>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R$ &quot;* #,##0.00&quot; &quot;;&quot;-R$ &quot;* #,##0.00&quot; &quot;;&quot; R$ &quot;* &quot;-&quot;??&quot; &quot;"/>
    <numFmt numFmtId="165" formatCode="&quot;R$ &quot;#,##0"/>
    <numFmt numFmtId="166" formatCode="&quot;R$ &quot;#,##0.00"/>
    <numFmt numFmtId="167" formatCode="&quot; &quot;* #,##0.00&quot; &quot;;&quot;-&quot;* #,##0.00&quot; &quot;;&quot; &quot;* &quot;-&quot;??&quot; &quot;"/>
    <numFmt numFmtId="168" formatCode="&quot;R$ &quot;#,##0.00;&quot;-R$ &quot;#,##0.00"/>
    <numFmt numFmtId="169" formatCode="0.000%"/>
  </numFmts>
  <fonts count="17">
    <font>
      <sz val="11"/>
      <color indexed="8"/>
      <name val="Arial1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2"/>
      <name val="Arial"/>
      <family val="2"/>
    </font>
    <font>
      <sz val="9"/>
      <color indexed="8"/>
      <name val="Arial1"/>
    </font>
    <font>
      <sz val="9"/>
      <color indexed="12"/>
      <name val="Arial"/>
      <family val="2"/>
    </font>
    <font>
      <sz val="9"/>
      <color indexed="17"/>
      <name val="Arial"/>
      <family val="2"/>
    </font>
    <font>
      <sz val="9"/>
      <color indexed="8"/>
      <name val="Calibri"/>
      <family val="2"/>
    </font>
    <font>
      <sz val="11"/>
      <color indexed="8"/>
      <name val="Helvetica Neue"/>
      <family val="2"/>
    </font>
    <font>
      <b/>
      <sz val="9"/>
      <color indexed="17"/>
      <name val="Arial"/>
      <family val="2"/>
    </font>
    <font>
      <i/>
      <sz val="9"/>
      <color indexed="1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Helvetica Neue"/>
      <family val="2"/>
    </font>
  </fonts>
  <fills count="8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20">
    <border>
      <left/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3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139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5" xfId="0" applyFont="1" applyFill="1" applyBorder="1" applyAlignment="1">
      <alignment horizontal="center" vertical="top"/>
    </xf>
    <xf numFmtId="0" fontId="0" fillId="2" borderId="5" xfId="0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0" fillId="2" borderId="8" xfId="0" applyFill="1" applyBorder="1"/>
    <xf numFmtId="0" fontId="0" fillId="2" borderId="12" xfId="0" applyFill="1" applyBorder="1"/>
    <xf numFmtId="0" fontId="4" fillId="2" borderId="13" xfId="0" applyNumberFormat="1" applyFont="1" applyFill="1" applyBorder="1" applyAlignment="1">
      <alignment horizontal="center" vertical="center"/>
    </xf>
    <xf numFmtId="49" fontId="0" fillId="2" borderId="9" xfId="0" applyNumberForma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14" fontId="0" fillId="2" borderId="13" xfId="0" applyNumberFormat="1" applyFill="1" applyBorder="1" applyAlignment="1">
      <alignment vertical="center"/>
    </xf>
    <xf numFmtId="0" fontId="7" fillId="2" borderId="11" xfId="0" applyFont="1" applyFill="1" applyBorder="1"/>
    <xf numFmtId="0" fontId="0" fillId="2" borderId="13" xfId="0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0" fontId="0" fillId="2" borderId="13" xfId="0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/>
    </xf>
    <xf numFmtId="167" fontId="4" fillId="2" borderId="12" xfId="0" applyNumberFormat="1" applyFont="1" applyFill="1" applyBorder="1" applyAlignment="1">
      <alignment horizontal="center"/>
    </xf>
    <xf numFmtId="166" fontId="0" fillId="2" borderId="12" xfId="0" applyNumberFormat="1" applyFill="1" applyBorder="1"/>
    <xf numFmtId="0" fontId="5" fillId="2" borderId="14" xfId="0" applyFont="1" applyFill="1" applyBorder="1" applyAlignment="1">
      <alignment vertical="center"/>
    </xf>
    <xf numFmtId="166" fontId="0" fillId="2" borderId="5" xfId="0" applyNumberFormat="1" applyFill="1" applyBorder="1"/>
    <xf numFmtId="0" fontId="5" fillId="5" borderId="13" xfId="0" applyNumberFormat="1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166" fontId="0" fillId="2" borderId="13" xfId="0" applyNumberFormat="1" applyFill="1" applyBorder="1" applyAlignment="1">
      <alignment vertical="center" wrapText="1"/>
    </xf>
    <xf numFmtId="9" fontId="0" fillId="2" borderId="5" xfId="0" applyNumberFormat="1" applyFill="1" applyBorder="1"/>
    <xf numFmtId="0" fontId="8" fillId="2" borderId="5" xfId="0" applyFont="1" applyFill="1" applyBorder="1"/>
    <xf numFmtId="164" fontId="0" fillId="2" borderId="12" xfId="0" applyNumberFormat="1" applyFill="1" applyBorder="1"/>
    <xf numFmtId="10" fontId="0" fillId="2" borderId="5" xfId="0" applyNumberFormat="1" applyFill="1" applyBorder="1"/>
    <xf numFmtId="10" fontId="0" fillId="2" borderId="12" xfId="0" applyNumberFormat="1" applyFill="1" applyBorder="1"/>
    <xf numFmtId="9" fontId="0" fillId="2" borderId="6" xfId="0" applyNumberFormat="1" applyFill="1" applyBorder="1"/>
    <xf numFmtId="0" fontId="4" fillId="2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166" fontId="5" fillId="5" borderId="13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2" borderId="7" xfId="0" applyFill="1" applyBorder="1"/>
    <xf numFmtId="49" fontId="0" fillId="2" borderId="13" xfId="0" applyNumberFormat="1" applyFill="1" applyBorder="1" applyAlignment="1">
      <alignment vertical="center" wrapText="1"/>
    </xf>
    <xf numFmtId="10" fontId="4" fillId="2" borderId="13" xfId="0" applyNumberFormat="1" applyFont="1" applyFill="1" applyBorder="1" applyAlignment="1">
      <alignment horizontal="center" vertical="center" wrapText="1"/>
    </xf>
    <xf numFmtId="166" fontId="5" fillId="2" borderId="13" xfId="0" applyNumberFormat="1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vertical="center" wrapText="1"/>
    </xf>
    <xf numFmtId="0" fontId="10" fillId="2" borderId="5" xfId="0" applyFont="1" applyFill="1" applyBorder="1"/>
    <xf numFmtId="10" fontId="5" fillId="5" borderId="13" xfId="0" applyNumberFormat="1" applyFont="1" applyFill="1" applyBorder="1" applyAlignment="1">
      <alignment horizontal="center" vertical="center" wrapText="1"/>
    </xf>
    <xf numFmtId="49" fontId="0" fillId="2" borderId="14" xfId="0" applyNumberFormat="1" applyFill="1" applyBorder="1"/>
    <xf numFmtId="0" fontId="0" fillId="2" borderId="14" xfId="0" applyFill="1" applyBorder="1"/>
    <xf numFmtId="0" fontId="4" fillId="2" borderId="14" xfId="0" applyFont="1" applyFill="1" applyBorder="1"/>
    <xf numFmtId="49" fontId="0" fillId="2" borderId="5" xfId="0" applyNumberFormat="1" applyFill="1" applyBorder="1"/>
    <xf numFmtId="0" fontId="4" fillId="2" borderId="5" xfId="0" applyFont="1" applyFill="1" applyBorder="1"/>
    <xf numFmtId="0" fontId="7" fillId="2" borderId="5" xfId="0" applyFont="1" applyFill="1" applyBorder="1"/>
    <xf numFmtId="168" fontId="0" fillId="2" borderId="13" xfId="0" applyNumberFormat="1" applyFill="1" applyBorder="1" applyAlignment="1">
      <alignment vertical="center" wrapText="1"/>
    </xf>
    <xf numFmtId="166" fontId="9" fillId="2" borderId="13" xfId="0" applyNumberFormat="1" applyFont="1" applyFill="1" applyBorder="1" applyAlignment="1">
      <alignment horizontal="center" vertical="center" wrapText="1"/>
    </xf>
    <xf numFmtId="10" fontId="0" fillId="2" borderId="5" xfId="0" applyNumberFormat="1" applyFill="1" applyBorder="1" applyAlignment="1">
      <alignment wrapText="1"/>
    </xf>
    <xf numFmtId="169" fontId="0" fillId="2" borderId="5" xfId="0" applyNumberFormat="1" applyFill="1" applyBorder="1"/>
    <xf numFmtId="49" fontId="5" fillId="2" borderId="13" xfId="0" applyNumberFormat="1" applyFont="1" applyFill="1" applyBorder="1" applyAlignment="1">
      <alignment vertical="center" wrapText="1"/>
    </xf>
    <xf numFmtId="169" fontId="4" fillId="2" borderId="13" xfId="0" applyNumberFormat="1" applyFont="1" applyFill="1" applyBorder="1" applyAlignment="1">
      <alignment horizontal="center" vertical="center" wrapText="1"/>
    </xf>
    <xf numFmtId="169" fontId="0" fillId="2" borderId="12" xfId="0" applyNumberFormat="1" applyFill="1" applyBorder="1"/>
    <xf numFmtId="9" fontId="0" fillId="2" borderId="12" xfId="0" applyNumberFormat="1" applyFill="1" applyBorder="1"/>
    <xf numFmtId="49" fontId="5" fillId="6" borderId="13" xfId="0" applyNumberFormat="1" applyFont="1" applyFill="1" applyBorder="1" applyAlignment="1">
      <alignment horizontal="center" vertical="center" wrapText="1"/>
    </xf>
    <xf numFmtId="164" fontId="0" fillId="2" borderId="13" xfId="0" applyNumberFormat="1" applyFill="1" applyBorder="1" applyAlignment="1">
      <alignment vertical="center" wrapText="1"/>
    </xf>
    <xf numFmtId="10" fontId="4" fillId="7" borderId="13" xfId="0" applyNumberFormat="1" applyFont="1" applyFill="1" applyBorder="1" applyAlignment="1">
      <alignment horizontal="center" vertical="center" wrapText="1"/>
    </xf>
    <xf numFmtId="49" fontId="0" fillId="2" borderId="15" xfId="0" applyNumberFormat="1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166" fontId="5" fillId="6" borderId="13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49" fontId="0" fillId="5" borderId="13" xfId="0" applyNumberFormat="1" applyFill="1" applyBorder="1" applyAlignment="1">
      <alignment vertical="center" wrapText="1"/>
    </xf>
    <xf numFmtId="164" fontId="0" fillId="2" borderId="5" xfId="0" applyNumberForma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49" fontId="4" fillId="2" borderId="14" xfId="0" applyNumberFormat="1" applyFont="1" applyFill="1" applyBorder="1" applyAlignment="1">
      <alignment horizontal="left" vertical="top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wrapText="1"/>
    </xf>
    <xf numFmtId="49" fontId="4" fillId="2" borderId="14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0" fontId="4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vertical="center" wrapText="1"/>
    </xf>
    <xf numFmtId="49" fontId="13" fillId="2" borderId="14" xfId="0" applyNumberFormat="1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 vertical="top" wrapText="1"/>
    </xf>
    <xf numFmtId="49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5" fillId="5" borderId="9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9" xfId="0" applyNumberFormat="1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right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49" fontId="6" fillId="4" borderId="9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49" fontId="12" fillId="2" borderId="13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AAAAA"/>
      <rgbColor rgb="FFE7E6E6"/>
      <rgbColor rgb="FF7F7F7F"/>
      <rgbColor rgb="FFCCCCCC"/>
      <rgbColor rgb="FFFF0000"/>
      <rgbColor rgb="FF4472C4"/>
      <rgbColor rgb="FFD9D9D9"/>
      <rgbColor rgb="FFADACAC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1"/>
  <sheetViews>
    <sheetView showGridLines="0" tabSelected="1" topLeftCell="A137" workbookViewId="0">
      <selection activeCell="B2" sqref="B2:E156"/>
    </sheetView>
  </sheetViews>
  <sheetFormatPr defaultColWidth="8.875" defaultRowHeight="12" customHeight="1"/>
  <cols>
    <col min="1" max="2" width="6.375" style="1" customWidth="1"/>
    <col min="3" max="3" width="60.5" style="1" customWidth="1"/>
    <col min="4" max="4" width="20.375" style="1" customWidth="1"/>
    <col min="5" max="5" width="21" style="1" customWidth="1"/>
    <col min="6" max="6" width="12.375" style="1" customWidth="1"/>
    <col min="7" max="7" width="8.5" style="1" customWidth="1"/>
    <col min="8" max="9" width="10.125" style="1" customWidth="1"/>
    <col min="10" max="10" width="8.5" style="1" customWidth="1"/>
    <col min="11" max="11" width="8.875" style="1" customWidth="1"/>
    <col min="12" max="16384" width="8.875" style="1"/>
  </cols>
  <sheetData>
    <row r="1" spans="1:10" ht="15.95" customHeight="1">
      <c r="A1" s="2"/>
      <c r="B1" s="3"/>
      <c r="C1" s="3"/>
      <c r="D1" s="3"/>
      <c r="E1" s="4"/>
      <c r="F1" s="4"/>
      <c r="G1" s="4"/>
      <c r="H1" s="4"/>
      <c r="I1" s="4"/>
      <c r="J1" s="5"/>
    </row>
    <row r="2" spans="1:10" ht="15" customHeight="1">
      <c r="A2" s="6"/>
      <c r="B2" s="121" t="s">
        <v>0</v>
      </c>
      <c r="C2" s="122"/>
      <c r="D2" s="122"/>
      <c r="E2" s="122"/>
      <c r="F2" s="7"/>
      <c r="G2" s="7"/>
      <c r="H2" s="7"/>
      <c r="I2" s="7"/>
      <c r="J2" s="8"/>
    </row>
    <row r="3" spans="1:10" ht="15.95" customHeight="1">
      <c r="A3" s="6"/>
      <c r="B3" s="123" t="s">
        <v>1</v>
      </c>
      <c r="C3" s="124"/>
      <c r="D3" s="124"/>
      <c r="E3" s="124"/>
      <c r="F3" s="7"/>
      <c r="G3" s="7"/>
      <c r="H3" s="7"/>
      <c r="I3" s="7"/>
      <c r="J3" s="8"/>
    </row>
    <row r="4" spans="1:10" ht="15.95" customHeight="1">
      <c r="A4" s="6"/>
      <c r="B4" s="9"/>
      <c r="C4" s="9"/>
      <c r="D4" s="9"/>
      <c r="E4" s="9"/>
      <c r="F4" s="7"/>
      <c r="G4" s="7"/>
      <c r="H4" s="7"/>
      <c r="I4" s="7"/>
      <c r="J4" s="8"/>
    </row>
    <row r="5" spans="1:10" ht="16.350000000000001" customHeight="1">
      <c r="A5" s="6"/>
      <c r="B5" s="135" t="s">
        <v>2</v>
      </c>
      <c r="C5" s="133"/>
      <c r="D5" s="133"/>
      <c r="E5" s="134"/>
      <c r="F5" s="7"/>
      <c r="G5" s="7"/>
      <c r="H5" s="7"/>
      <c r="I5" s="7"/>
      <c r="J5" s="8"/>
    </row>
    <row r="6" spans="1:10" ht="15.75" customHeight="1">
      <c r="A6" s="6"/>
      <c r="B6" s="10"/>
      <c r="C6" s="10"/>
      <c r="D6" s="11"/>
      <c r="E6" s="12"/>
      <c r="F6" s="7"/>
      <c r="G6" s="7"/>
      <c r="H6" s="7"/>
      <c r="I6" s="7"/>
      <c r="J6" s="8"/>
    </row>
    <row r="7" spans="1:10" ht="15.95" customHeight="1">
      <c r="A7" s="6"/>
      <c r="B7" s="125" t="s">
        <v>3</v>
      </c>
      <c r="C7" s="126"/>
      <c r="D7" s="126"/>
      <c r="E7" s="127"/>
      <c r="F7" s="7"/>
      <c r="G7" s="7"/>
      <c r="H7" s="7"/>
      <c r="I7" s="7"/>
      <c r="J7" s="8"/>
    </row>
    <row r="8" spans="1:10" ht="15.95" customHeight="1">
      <c r="A8" s="6"/>
      <c r="B8" s="128" t="s">
        <v>4</v>
      </c>
      <c r="C8" s="128"/>
      <c r="D8" s="128"/>
      <c r="E8" s="129"/>
      <c r="F8" s="7"/>
      <c r="G8" s="7"/>
      <c r="H8" s="7"/>
      <c r="I8" s="7"/>
      <c r="J8" s="8"/>
    </row>
    <row r="9" spans="1:10" ht="20.45" customHeight="1">
      <c r="A9" s="13"/>
      <c r="B9" s="130" t="s">
        <v>5</v>
      </c>
      <c r="C9" s="131"/>
      <c r="D9" s="131"/>
      <c r="E9" s="132"/>
      <c r="F9" s="14"/>
      <c r="G9" s="7"/>
      <c r="H9" s="7"/>
      <c r="I9" s="7"/>
      <c r="J9" s="8"/>
    </row>
    <row r="10" spans="1:10" ht="15.95" customHeight="1">
      <c r="A10" s="13"/>
      <c r="B10" s="15">
        <v>1</v>
      </c>
      <c r="C10" s="16" t="s">
        <v>6</v>
      </c>
      <c r="D10" s="17"/>
      <c r="E10" s="18"/>
      <c r="F10" s="14"/>
      <c r="G10" s="7"/>
      <c r="H10" s="7"/>
      <c r="I10" s="7"/>
      <c r="J10" s="8"/>
    </row>
    <row r="11" spans="1:10" ht="15.95" customHeight="1">
      <c r="A11" s="13"/>
      <c r="B11" s="15">
        <v>2</v>
      </c>
      <c r="C11" s="16" t="s">
        <v>7</v>
      </c>
      <c r="D11" s="19"/>
      <c r="E11" s="20"/>
      <c r="F11" s="14"/>
      <c r="G11" s="7"/>
      <c r="H11" s="7"/>
      <c r="I11" s="7"/>
      <c r="J11" s="8"/>
    </row>
    <row r="12" spans="1:10" ht="15.95" customHeight="1">
      <c r="A12" s="13"/>
      <c r="B12" s="15">
        <v>3</v>
      </c>
      <c r="C12" s="16" t="s">
        <v>8</v>
      </c>
      <c r="D12" s="21"/>
      <c r="E12" s="20"/>
      <c r="F12" s="14"/>
      <c r="G12" s="7"/>
      <c r="H12" s="7"/>
      <c r="I12" s="7"/>
      <c r="J12" s="8"/>
    </row>
    <row r="13" spans="1:10" ht="15.95" customHeight="1">
      <c r="A13" s="13"/>
      <c r="B13" s="15">
        <v>4</v>
      </c>
      <c r="C13" s="16" t="s">
        <v>9</v>
      </c>
      <c r="D13" s="17"/>
      <c r="E13" s="20"/>
      <c r="F13" s="14"/>
      <c r="G13" s="7"/>
      <c r="H13" s="7"/>
      <c r="I13" s="7"/>
      <c r="J13" s="8"/>
    </row>
    <row r="14" spans="1:10" ht="15.95" customHeight="1">
      <c r="A14" s="13"/>
      <c r="B14" s="15">
        <v>5</v>
      </c>
      <c r="C14" s="16" t="s">
        <v>10</v>
      </c>
      <c r="D14" s="17"/>
      <c r="E14" s="20"/>
      <c r="F14" s="14"/>
      <c r="G14" s="7"/>
      <c r="H14" s="7"/>
      <c r="I14" s="7"/>
      <c r="J14" s="8"/>
    </row>
    <row r="15" spans="1:10" ht="15.95" customHeight="1">
      <c r="A15" s="13"/>
      <c r="B15" s="15">
        <v>6</v>
      </c>
      <c r="C15" s="16" t="s">
        <v>11</v>
      </c>
      <c r="D15" s="17"/>
      <c r="E15" s="20"/>
      <c r="F15" s="14"/>
      <c r="G15" s="7"/>
      <c r="H15" s="7"/>
      <c r="I15" s="7"/>
      <c r="J15" s="8"/>
    </row>
    <row r="16" spans="1:10" ht="15.95" customHeight="1">
      <c r="A16" s="13"/>
      <c r="B16" s="15">
        <v>7</v>
      </c>
      <c r="C16" s="16" t="s">
        <v>12</v>
      </c>
      <c r="D16" s="17"/>
      <c r="E16" s="20"/>
      <c r="F16" s="14"/>
      <c r="G16" s="7"/>
      <c r="H16" s="7"/>
      <c r="I16" s="7"/>
      <c r="J16" s="8"/>
    </row>
    <row r="17" spans="1:10" ht="15.95" customHeight="1">
      <c r="A17" s="13"/>
      <c r="B17" s="15">
        <v>8</v>
      </c>
      <c r="C17" s="16" t="s">
        <v>13</v>
      </c>
      <c r="D17" s="17"/>
      <c r="E17" s="22"/>
      <c r="F17" s="14"/>
      <c r="G17" s="7"/>
      <c r="H17" s="7"/>
      <c r="I17" s="7"/>
      <c r="J17" s="8"/>
    </row>
    <row r="18" spans="1:10" ht="18" customHeight="1">
      <c r="A18" s="13"/>
      <c r="B18" s="15">
        <v>9</v>
      </c>
      <c r="C18" s="16" t="s">
        <v>14</v>
      </c>
      <c r="D18" s="17"/>
      <c r="E18" s="23"/>
      <c r="F18" s="24"/>
      <c r="G18" s="7"/>
      <c r="H18" s="7"/>
      <c r="I18" s="7"/>
      <c r="J18" s="8"/>
    </row>
    <row r="19" spans="1:10" ht="15.95" customHeight="1">
      <c r="A19" s="13"/>
      <c r="B19" s="15">
        <v>10</v>
      </c>
      <c r="C19" s="25" t="s">
        <v>15</v>
      </c>
      <c r="D19" s="17"/>
      <c r="E19" s="26"/>
      <c r="F19" s="27"/>
      <c r="G19" s="7"/>
      <c r="H19" s="7"/>
      <c r="I19" s="7"/>
      <c r="J19" s="8"/>
    </row>
    <row r="20" spans="1:10" ht="15.95" customHeight="1">
      <c r="A20" s="13"/>
      <c r="B20" s="15">
        <v>11</v>
      </c>
      <c r="C20" s="25" t="s">
        <v>16</v>
      </c>
      <c r="D20" s="17"/>
      <c r="E20" s="26"/>
      <c r="F20" s="27"/>
      <c r="G20" s="7"/>
      <c r="H20" s="7"/>
      <c r="I20" s="7"/>
      <c r="J20" s="8"/>
    </row>
    <row r="21" spans="1:10" ht="15.95" customHeight="1">
      <c r="A21" s="13"/>
      <c r="B21" s="15">
        <v>12</v>
      </c>
      <c r="C21" s="25" t="s">
        <v>17</v>
      </c>
      <c r="D21" s="17"/>
      <c r="E21" s="20"/>
      <c r="F21" s="28"/>
      <c r="G21" s="7"/>
      <c r="H21" s="7"/>
      <c r="I21" s="7"/>
      <c r="J21" s="8"/>
    </row>
    <row r="22" spans="1:10" ht="15.95" customHeight="1">
      <c r="A22" s="13"/>
      <c r="B22" s="15">
        <v>13</v>
      </c>
      <c r="C22" s="25" t="s">
        <v>18</v>
      </c>
      <c r="D22" s="17"/>
      <c r="E22" s="18"/>
      <c r="F22" s="29"/>
      <c r="G22" s="7"/>
      <c r="H22" s="7"/>
      <c r="I22" s="7"/>
      <c r="J22" s="8"/>
    </row>
    <row r="23" spans="1:10" ht="15.95" customHeight="1">
      <c r="A23" s="6"/>
      <c r="B23" s="30"/>
      <c r="C23" s="30"/>
      <c r="D23" s="30"/>
      <c r="E23" s="30"/>
      <c r="F23" s="31"/>
      <c r="G23" s="7"/>
      <c r="H23" s="7"/>
      <c r="I23" s="7"/>
      <c r="J23" s="8"/>
    </row>
    <row r="24" spans="1:10" ht="15.95" customHeight="1">
      <c r="A24" s="6"/>
      <c r="B24" s="95" t="s">
        <v>19</v>
      </c>
      <c r="C24" s="90"/>
      <c r="D24" s="90"/>
      <c r="E24" s="90"/>
      <c r="F24" s="7"/>
      <c r="G24" s="7"/>
      <c r="H24" s="7"/>
      <c r="I24" s="7"/>
      <c r="J24" s="8"/>
    </row>
    <row r="25" spans="1:10" ht="15.95" customHeight="1">
      <c r="A25" s="13"/>
      <c r="B25" s="32">
        <v>1</v>
      </c>
      <c r="C25" s="89" t="s">
        <v>20</v>
      </c>
      <c r="D25" s="88"/>
      <c r="E25" s="33" t="s">
        <v>21</v>
      </c>
      <c r="F25" s="14"/>
      <c r="G25" s="7"/>
      <c r="H25" s="7"/>
      <c r="I25" s="7"/>
      <c r="J25" s="8"/>
    </row>
    <row r="26" spans="1:10" ht="26.25" customHeight="1">
      <c r="A26" s="13"/>
      <c r="B26" s="34" t="s">
        <v>22</v>
      </c>
      <c r="C26" s="111" t="s">
        <v>23</v>
      </c>
      <c r="D26" s="112"/>
      <c r="E26" s="36"/>
      <c r="F26" s="14"/>
      <c r="G26" s="7"/>
      <c r="H26" s="7"/>
      <c r="I26" s="7"/>
      <c r="J26" s="8"/>
    </row>
    <row r="27" spans="1:10" ht="15.95" customHeight="1">
      <c r="A27" s="13"/>
      <c r="B27" s="34" t="s">
        <v>24</v>
      </c>
      <c r="C27" s="111" t="s">
        <v>25</v>
      </c>
      <c r="D27" s="112"/>
      <c r="E27" s="36"/>
      <c r="F27" s="14"/>
      <c r="G27" s="37"/>
      <c r="H27" s="38"/>
      <c r="I27" s="7"/>
      <c r="J27" s="8"/>
    </row>
    <row r="28" spans="1:10" ht="15.95" customHeight="1">
      <c r="A28" s="13"/>
      <c r="B28" s="34" t="s">
        <v>26</v>
      </c>
      <c r="C28" s="111" t="s">
        <v>27</v>
      </c>
      <c r="D28" s="112"/>
      <c r="E28" s="36"/>
      <c r="F28" s="14"/>
      <c r="G28" s="7"/>
      <c r="H28" s="7"/>
      <c r="I28" s="7"/>
      <c r="J28" s="8"/>
    </row>
    <row r="29" spans="1:10" ht="22.7" customHeight="1">
      <c r="A29" s="13"/>
      <c r="B29" s="34" t="s">
        <v>28</v>
      </c>
      <c r="C29" s="111" t="s">
        <v>29</v>
      </c>
      <c r="D29" s="112"/>
      <c r="E29" s="36"/>
      <c r="F29" s="39"/>
      <c r="G29" s="40"/>
      <c r="H29" s="40"/>
      <c r="I29" s="7"/>
      <c r="J29" s="8"/>
    </row>
    <row r="30" spans="1:10" ht="21" customHeight="1">
      <c r="A30" s="13"/>
      <c r="B30" s="34" t="s">
        <v>30</v>
      </c>
      <c r="C30" s="111" t="s">
        <v>31</v>
      </c>
      <c r="D30" s="112"/>
      <c r="E30" s="36"/>
      <c r="F30" s="41"/>
      <c r="G30" s="40"/>
      <c r="H30" s="40"/>
      <c r="I30" s="7"/>
      <c r="J30" s="42"/>
    </row>
    <row r="31" spans="1:10" ht="22.7" customHeight="1">
      <c r="A31" s="13"/>
      <c r="B31" s="34" t="s">
        <v>32</v>
      </c>
      <c r="C31" s="111" t="s">
        <v>33</v>
      </c>
      <c r="D31" s="112"/>
      <c r="E31" s="36"/>
      <c r="F31" s="14"/>
      <c r="G31" s="7"/>
      <c r="H31" s="7"/>
      <c r="I31" s="7"/>
      <c r="J31" s="8"/>
    </row>
    <row r="32" spans="1:10" ht="15.95" customHeight="1">
      <c r="A32" s="13"/>
      <c r="B32" s="34" t="s">
        <v>34</v>
      </c>
      <c r="C32" s="111" t="s">
        <v>35</v>
      </c>
      <c r="D32" s="112"/>
      <c r="E32" s="36"/>
      <c r="F32" s="14"/>
      <c r="G32" s="7"/>
      <c r="H32" s="7"/>
      <c r="I32" s="7"/>
      <c r="J32" s="8"/>
    </row>
    <row r="33" spans="1:10" ht="15.95" customHeight="1">
      <c r="A33" s="13"/>
      <c r="B33" s="34" t="s">
        <v>36</v>
      </c>
      <c r="C33" s="111" t="s">
        <v>37</v>
      </c>
      <c r="D33" s="112"/>
      <c r="E33" s="36"/>
      <c r="F33" s="14"/>
      <c r="G33" s="7"/>
      <c r="H33" s="7"/>
      <c r="I33" s="7"/>
      <c r="J33" s="8"/>
    </row>
    <row r="34" spans="1:10" ht="15.95" customHeight="1">
      <c r="A34" s="13"/>
      <c r="B34" s="43"/>
      <c r="C34" s="87"/>
      <c r="D34" s="87"/>
      <c r="E34" s="36"/>
      <c r="F34" s="14"/>
      <c r="G34" s="7"/>
      <c r="H34" s="7"/>
      <c r="I34" s="7"/>
      <c r="J34" s="8"/>
    </row>
    <row r="35" spans="1:10" ht="15.95" customHeight="1">
      <c r="A35" s="13"/>
      <c r="B35" s="44"/>
      <c r="C35" s="113" t="s">
        <v>38</v>
      </c>
      <c r="D35" s="114"/>
      <c r="E35" s="45">
        <f>SUM(E26:E34)</f>
        <v>0</v>
      </c>
      <c r="F35" s="14"/>
      <c r="G35" s="7"/>
      <c r="H35" s="7"/>
      <c r="I35" s="7"/>
      <c r="J35" s="8"/>
    </row>
    <row r="36" spans="1:10" ht="20.45" customHeight="1">
      <c r="A36" s="6"/>
      <c r="B36" s="116" t="s">
        <v>39</v>
      </c>
      <c r="C36" s="117"/>
      <c r="D36" s="117"/>
      <c r="E36" s="117"/>
      <c r="F36" s="7"/>
      <c r="G36" s="7"/>
      <c r="H36" s="7"/>
      <c r="I36" s="7"/>
      <c r="J36" s="8"/>
    </row>
    <row r="37" spans="1:10" ht="12.6" customHeight="1">
      <c r="A37" s="6"/>
      <c r="B37" s="46"/>
      <c r="C37" s="46"/>
      <c r="D37" s="46"/>
      <c r="E37" s="46"/>
      <c r="F37" s="7"/>
      <c r="G37" s="7"/>
      <c r="H37" s="7"/>
      <c r="I37" s="7"/>
      <c r="J37" s="8"/>
    </row>
    <row r="38" spans="1:10" ht="15.95" customHeight="1">
      <c r="A38" s="6"/>
      <c r="B38" s="104" t="s">
        <v>40</v>
      </c>
      <c r="C38" s="105"/>
      <c r="D38" s="105"/>
      <c r="E38" s="105"/>
      <c r="F38" s="7"/>
      <c r="G38" s="7"/>
      <c r="H38" s="7"/>
      <c r="I38" s="7"/>
      <c r="J38" s="8"/>
    </row>
    <row r="39" spans="1:10" ht="15.95" customHeight="1">
      <c r="A39" s="6"/>
      <c r="B39" s="99" t="s">
        <v>41</v>
      </c>
      <c r="C39" s="100"/>
      <c r="D39" s="100"/>
      <c r="E39" s="47"/>
      <c r="F39" s="7"/>
      <c r="G39" s="7"/>
      <c r="H39" s="7"/>
      <c r="I39" s="7"/>
      <c r="J39" s="8"/>
    </row>
    <row r="40" spans="1:10" ht="15.95" customHeight="1">
      <c r="A40" s="13"/>
      <c r="B40" s="33" t="s">
        <v>42</v>
      </c>
      <c r="C40" s="89" t="s">
        <v>43</v>
      </c>
      <c r="D40" s="88"/>
      <c r="E40" s="33" t="s">
        <v>21</v>
      </c>
      <c r="F40" s="14"/>
      <c r="G40" s="7"/>
      <c r="H40" s="7"/>
      <c r="I40" s="7"/>
      <c r="J40" s="8"/>
    </row>
    <row r="41" spans="1:10" ht="15.95" customHeight="1">
      <c r="A41" s="13"/>
      <c r="B41" s="34" t="s">
        <v>22</v>
      </c>
      <c r="C41" s="48" t="s">
        <v>44</v>
      </c>
      <c r="D41" s="49">
        <v>8.9300000000000004E-2</v>
      </c>
      <c r="E41" s="36">
        <f>$E$35*D41</f>
        <v>0</v>
      </c>
      <c r="F41" s="14"/>
      <c r="G41" s="7"/>
      <c r="H41" s="7"/>
      <c r="I41" s="7"/>
      <c r="J41" s="8"/>
    </row>
    <row r="42" spans="1:10" ht="15.95" customHeight="1">
      <c r="A42" s="13"/>
      <c r="B42" s="34" t="s">
        <v>24</v>
      </c>
      <c r="C42" s="48" t="s">
        <v>45</v>
      </c>
      <c r="D42" s="49">
        <v>2.98E-2</v>
      </c>
      <c r="E42" s="36">
        <f>$E$35*D42</f>
        <v>0</v>
      </c>
      <c r="F42" s="14"/>
      <c r="G42" s="7"/>
      <c r="H42" s="7"/>
      <c r="I42" s="7"/>
      <c r="J42" s="8"/>
    </row>
    <row r="43" spans="1:10" ht="16.5" customHeight="1">
      <c r="A43" s="13"/>
      <c r="B43" s="115" t="s">
        <v>46</v>
      </c>
      <c r="C43" s="94"/>
      <c r="D43" s="94"/>
      <c r="E43" s="50">
        <f>SUM(E41:E42)</f>
        <v>0</v>
      </c>
      <c r="F43" s="14"/>
      <c r="G43" s="7"/>
      <c r="H43" s="7"/>
      <c r="I43" s="7"/>
      <c r="J43" s="8"/>
    </row>
    <row r="44" spans="1:10" ht="24" customHeight="1">
      <c r="A44" s="13"/>
      <c r="B44" s="34" t="s">
        <v>26</v>
      </c>
      <c r="C44" s="48" t="s">
        <v>47</v>
      </c>
      <c r="D44" s="49">
        <f>D60</f>
        <v>0.36800000000000005</v>
      </c>
      <c r="E44" s="36">
        <f>(E41+E42)*D60</f>
        <v>0</v>
      </c>
      <c r="F44" s="14"/>
      <c r="G44" s="7"/>
      <c r="H44" s="7"/>
      <c r="I44" s="7"/>
      <c r="J44" s="8"/>
    </row>
    <row r="45" spans="1:10" ht="16.5" customHeight="1">
      <c r="A45" s="13"/>
      <c r="B45" s="89" t="s">
        <v>48</v>
      </c>
      <c r="C45" s="88"/>
      <c r="D45" s="88"/>
      <c r="E45" s="45">
        <f>E43+E44</f>
        <v>0</v>
      </c>
      <c r="F45" s="14"/>
      <c r="G45" s="7"/>
      <c r="H45" s="7"/>
      <c r="I45" s="7"/>
      <c r="J45" s="8"/>
    </row>
    <row r="46" spans="1:10" ht="25.35" customHeight="1">
      <c r="A46" s="6"/>
      <c r="B46" s="116" t="s">
        <v>49</v>
      </c>
      <c r="C46" s="117"/>
      <c r="D46" s="117"/>
      <c r="E46" s="117"/>
      <c r="F46" s="7"/>
      <c r="G46" s="7"/>
      <c r="H46" s="7"/>
      <c r="I46" s="7"/>
      <c r="J46" s="8"/>
    </row>
    <row r="47" spans="1:10" ht="24" customHeight="1">
      <c r="A47" s="6"/>
      <c r="B47" s="136" t="s">
        <v>50</v>
      </c>
      <c r="C47" s="118"/>
      <c r="D47" s="118"/>
      <c r="E47" s="118"/>
      <c r="F47" s="7"/>
      <c r="G47" s="7"/>
      <c r="H47" s="7"/>
      <c r="I47" s="7"/>
      <c r="J47" s="8"/>
    </row>
    <row r="48" spans="1:10" ht="34.35" customHeight="1">
      <c r="A48" s="6"/>
      <c r="B48" s="119" t="s">
        <v>51</v>
      </c>
      <c r="C48" s="120"/>
      <c r="D48" s="120"/>
      <c r="E48" s="120"/>
      <c r="F48" s="7"/>
      <c r="G48" s="7"/>
      <c r="H48" s="7"/>
      <c r="I48" s="7"/>
      <c r="J48" s="8"/>
    </row>
    <row r="49" spans="1:10" ht="16.5" customHeight="1">
      <c r="A49" s="6"/>
      <c r="B49" s="46"/>
      <c r="C49" s="46"/>
      <c r="D49" s="46"/>
      <c r="E49" s="46"/>
      <c r="F49" s="7"/>
      <c r="G49" s="7"/>
      <c r="H49" s="7"/>
      <c r="I49" s="7"/>
      <c r="J49" s="8"/>
    </row>
    <row r="50" spans="1:10" ht="16.5" customHeight="1">
      <c r="A50" s="6"/>
      <c r="B50" s="102" t="s">
        <v>52</v>
      </c>
      <c r="C50" s="103"/>
      <c r="D50" s="103"/>
      <c r="E50" s="103"/>
      <c r="F50" s="7"/>
      <c r="G50" s="7"/>
      <c r="H50" s="7"/>
      <c r="I50" s="7"/>
      <c r="J50" s="8"/>
    </row>
    <row r="51" spans="1:10" ht="25.5" customHeight="1">
      <c r="A51" s="13"/>
      <c r="B51" s="33" t="s">
        <v>53</v>
      </c>
      <c r="C51" s="51" t="s">
        <v>54</v>
      </c>
      <c r="D51" s="33" t="s">
        <v>55</v>
      </c>
      <c r="E51" s="33" t="s">
        <v>21</v>
      </c>
      <c r="F51" s="14"/>
      <c r="G51" s="7"/>
      <c r="H51" s="7"/>
      <c r="I51" s="7"/>
      <c r="J51" s="8"/>
    </row>
    <row r="52" spans="1:10" ht="29.1" customHeight="1">
      <c r="A52" s="13"/>
      <c r="B52" s="34" t="s">
        <v>22</v>
      </c>
      <c r="C52" s="48" t="s">
        <v>56</v>
      </c>
      <c r="D52" s="49">
        <v>0.2</v>
      </c>
      <c r="E52" s="36">
        <f>D52*($E$35)</f>
        <v>0</v>
      </c>
      <c r="F52" s="14"/>
      <c r="G52" s="7"/>
      <c r="H52" s="7"/>
      <c r="I52" s="52"/>
      <c r="J52" s="8"/>
    </row>
    <row r="53" spans="1:10" ht="16.5" customHeight="1">
      <c r="A53" s="13"/>
      <c r="B53" s="34" t="s">
        <v>24</v>
      </c>
      <c r="C53" s="48" t="s">
        <v>57</v>
      </c>
      <c r="D53" s="49">
        <v>2.5000000000000001E-2</v>
      </c>
      <c r="E53" s="36">
        <f t="shared" ref="E53:E59" si="0">D53*$E$35</f>
        <v>0</v>
      </c>
      <c r="F53" s="14"/>
      <c r="G53" s="7"/>
      <c r="H53" s="7"/>
      <c r="I53" s="7"/>
      <c r="J53" s="8"/>
    </row>
    <row r="54" spans="1:10" ht="16.5" customHeight="1">
      <c r="A54" s="13"/>
      <c r="B54" s="34" t="s">
        <v>26</v>
      </c>
      <c r="C54" s="48" t="s">
        <v>58</v>
      </c>
      <c r="D54" s="53">
        <v>0.03</v>
      </c>
      <c r="E54" s="36">
        <f t="shared" si="0"/>
        <v>0</v>
      </c>
      <c r="F54" s="14"/>
      <c r="G54" s="40"/>
      <c r="H54" s="7"/>
      <c r="I54" s="7"/>
      <c r="J54" s="8"/>
    </row>
    <row r="55" spans="1:10" ht="26.45" customHeight="1">
      <c r="A55" s="13"/>
      <c r="B55" s="34" t="s">
        <v>28</v>
      </c>
      <c r="C55" s="48" t="s">
        <v>59</v>
      </c>
      <c r="D55" s="49">
        <v>1.4999999999999999E-2</v>
      </c>
      <c r="E55" s="36">
        <f t="shared" si="0"/>
        <v>0</v>
      </c>
      <c r="F55" s="14"/>
      <c r="G55" s="7"/>
      <c r="H55" s="7"/>
      <c r="I55" s="7"/>
      <c r="J55" s="8"/>
    </row>
    <row r="56" spans="1:10" ht="16.5" customHeight="1">
      <c r="A56" s="13"/>
      <c r="B56" s="34" t="s">
        <v>30</v>
      </c>
      <c r="C56" s="48" t="s">
        <v>60</v>
      </c>
      <c r="D56" s="49">
        <v>0.01</v>
      </c>
      <c r="E56" s="36">
        <f t="shared" si="0"/>
        <v>0</v>
      </c>
      <c r="F56" s="14"/>
      <c r="G56" s="7"/>
      <c r="H56" s="7"/>
      <c r="I56" s="7"/>
      <c r="J56" s="8"/>
    </row>
    <row r="57" spans="1:10" ht="15.95" customHeight="1">
      <c r="A57" s="13"/>
      <c r="B57" s="34" t="s">
        <v>32</v>
      </c>
      <c r="C57" s="48" t="s">
        <v>61</v>
      </c>
      <c r="D57" s="49">
        <v>6.0000000000000001E-3</v>
      </c>
      <c r="E57" s="36">
        <f t="shared" si="0"/>
        <v>0</v>
      </c>
      <c r="F57" s="14"/>
      <c r="G57" s="7"/>
      <c r="H57" s="7"/>
      <c r="I57" s="7"/>
      <c r="J57" s="8"/>
    </row>
    <row r="58" spans="1:10" ht="15.95" customHeight="1">
      <c r="A58" s="13"/>
      <c r="B58" s="34" t="s">
        <v>34</v>
      </c>
      <c r="C58" s="48" t="s">
        <v>62</v>
      </c>
      <c r="D58" s="49">
        <v>2E-3</v>
      </c>
      <c r="E58" s="36">
        <f t="shared" si="0"/>
        <v>0</v>
      </c>
      <c r="F58" s="14"/>
      <c r="G58" s="7"/>
      <c r="H58" s="7"/>
      <c r="I58" s="7"/>
      <c r="J58" s="8"/>
    </row>
    <row r="59" spans="1:10" ht="16.5" customHeight="1">
      <c r="A59" s="13"/>
      <c r="B59" s="34" t="s">
        <v>36</v>
      </c>
      <c r="C59" s="48" t="s">
        <v>63</v>
      </c>
      <c r="D59" s="49">
        <v>0.08</v>
      </c>
      <c r="E59" s="36">
        <f t="shared" si="0"/>
        <v>0</v>
      </c>
      <c r="F59" s="14"/>
      <c r="G59" s="7"/>
      <c r="H59" s="7"/>
      <c r="I59" s="7"/>
      <c r="J59" s="8"/>
    </row>
    <row r="60" spans="1:10" ht="16.5" customHeight="1">
      <c r="A60" s="13"/>
      <c r="B60" s="44"/>
      <c r="C60" s="51" t="s">
        <v>64</v>
      </c>
      <c r="D60" s="53">
        <f>SUM(D52:D59)</f>
        <v>0.36800000000000005</v>
      </c>
      <c r="E60" s="45">
        <f>SUM(E52:E59)</f>
        <v>0</v>
      </c>
      <c r="F60" s="14"/>
      <c r="G60" s="40"/>
      <c r="H60" s="7"/>
      <c r="I60" s="7"/>
      <c r="J60" s="8"/>
    </row>
    <row r="61" spans="1:10" ht="15.95" customHeight="1">
      <c r="A61" s="6"/>
      <c r="B61" s="54" t="s">
        <v>65</v>
      </c>
      <c r="C61" s="55"/>
      <c r="D61" s="55"/>
      <c r="E61" s="56"/>
      <c r="F61" s="7"/>
      <c r="G61" s="40"/>
      <c r="H61" s="7"/>
      <c r="I61" s="7"/>
      <c r="J61" s="8"/>
    </row>
    <row r="62" spans="1:10" ht="15.95" customHeight="1">
      <c r="A62" s="6"/>
      <c r="B62" s="57" t="s">
        <v>66</v>
      </c>
      <c r="C62" s="7"/>
      <c r="D62" s="7"/>
      <c r="E62" s="58"/>
      <c r="F62" s="7"/>
      <c r="G62" s="40"/>
      <c r="H62" s="7"/>
      <c r="I62" s="7"/>
      <c r="J62" s="8"/>
    </row>
    <row r="63" spans="1:10" ht="15.95" customHeight="1">
      <c r="A63" s="6"/>
      <c r="B63" s="57" t="s">
        <v>67</v>
      </c>
      <c r="C63" s="7"/>
      <c r="D63" s="7"/>
      <c r="E63" s="58"/>
      <c r="F63" s="7"/>
      <c r="G63" s="40"/>
      <c r="H63" s="7"/>
      <c r="I63" s="7"/>
      <c r="J63" s="8"/>
    </row>
    <row r="64" spans="1:10" ht="16.5" customHeight="1">
      <c r="A64" s="6"/>
      <c r="B64" s="59"/>
      <c r="C64" s="7"/>
      <c r="D64" s="7"/>
      <c r="E64" s="7"/>
      <c r="F64" s="7"/>
      <c r="G64" s="7"/>
      <c r="H64" s="7"/>
      <c r="I64" s="7"/>
      <c r="J64" s="8"/>
    </row>
    <row r="65" spans="1:10" ht="16.5" customHeight="1">
      <c r="A65" s="6"/>
      <c r="B65" s="99" t="s">
        <v>68</v>
      </c>
      <c r="C65" s="100"/>
      <c r="D65" s="100"/>
      <c r="E65" s="47"/>
      <c r="F65" s="7"/>
      <c r="G65" s="7"/>
      <c r="H65" s="7"/>
      <c r="I65" s="7"/>
      <c r="J65" s="8"/>
    </row>
    <row r="66" spans="1:10" ht="16.5" customHeight="1">
      <c r="A66" s="13"/>
      <c r="B66" s="33" t="s">
        <v>69</v>
      </c>
      <c r="C66" s="106" t="s">
        <v>70</v>
      </c>
      <c r="D66" s="107"/>
      <c r="E66" s="33" t="s">
        <v>21</v>
      </c>
      <c r="F66" s="14"/>
      <c r="G66" s="7"/>
      <c r="H66" s="7"/>
      <c r="I66" s="7"/>
      <c r="J66" s="8"/>
    </row>
    <row r="67" spans="1:10" ht="12" customHeight="1">
      <c r="A67" s="13"/>
      <c r="B67" s="34" t="s">
        <v>22</v>
      </c>
      <c r="C67" s="109" t="s">
        <v>71</v>
      </c>
      <c r="D67" s="108"/>
      <c r="E67" s="60">
        <f>(0*0)-(E26*0.06)</f>
        <v>0</v>
      </c>
      <c r="F67" s="14"/>
      <c r="G67" s="7"/>
      <c r="H67" s="7"/>
      <c r="I67" s="7"/>
      <c r="J67" s="8"/>
    </row>
    <row r="68" spans="1:10" ht="15.95" customHeight="1">
      <c r="A68" s="13"/>
      <c r="B68" s="34" t="s">
        <v>24</v>
      </c>
      <c r="C68" s="109" t="s">
        <v>72</v>
      </c>
      <c r="D68" s="108"/>
      <c r="E68" s="36"/>
      <c r="F68" s="14"/>
      <c r="G68" s="37"/>
      <c r="H68" s="7"/>
      <c r="I68" s="7"/>
      <c r="J68" s="8"/>
    </row>
    <row r="69" spans="1:10" ht="16.5" customHeight="1">
      <c r="A69" s="13"/>
      <c r="B69" s="34" t="s">
        <v>26</v>
      </c>
      <c r="C69" s="137" t="s">
        <v>73</v>
      </c>
      <c r="D69" s="110"/>
      <c r="E69" s="61">
        <f>(E68*0.2)*-1</f>
        <v>0</v>
      </c>
      <c r="F69" s="14"/>
      <c r="G69" s="7"/>
      <c r="H69" s="7"/>
      <c r="I69" s="7"/>
      <c r="J69" s="8"/>
    </row>
    <row r="70" spans="1:10" ht="16.5" customHeight="1">
      <c r="A70" s="13"/>
      <c r="B70" s="34" t="s">
        <v>28</v>
      </c>
      <c r="C70" s="111" t="s">
        <v>74</v>
      </c>
      <c r="D70" s="112"/>
      <c r="E70" s="36"/>
      <c r="F70" s="14"/>
      <c r="G70" s="7"/>
      <c r="H70" s="7"/>
      <c r="I70" s="7"/>
      <c r="J70" s="8"/>
    </row>
    <row r="71" spans="1:10" ht="26.25" customHeight="1">
      <c r="A71" s="13"/>
      <c r="B71" s="34" t="s">
        <v>30</v>
      </c>
      <c r="C71" s="111" t="s">
        <v>75</v>
      </c>
      <c r="D71" s="112"/>
      <c r="E71" s="36"/>
      <c r="F71" s="14"/>
      <c r="G71" s="7"/>
      <c r="H71" s="7"/>
      <c r="I71" s="7"/>
      <c r="J71" s="8"/>
    </row>
    <row r="72" spans="1:10" ht="16.5" customHeight="1">
      <c r="A72" s="13"/>
      <c r="B72" s="34" t="s">
        <v>32</v>
      </c>
      <c r="C72" s="111" t="s">
        <v>76</v>
      </c>
      <c r="D72" s="112"/>
      <c r="E72" s="36"/>
      <c r="F72" s="41"/>
      <c r="G72" s="7"/>
      <c r="H72" s="7"/>
      <c r="I72" s="7"/>
      <c r="J72" s="8"/>
    </row>
    <row r="73" spans="1:10" ht="16.5" customHeight="1">
      <c r="A73" s="13"/>
      <c r="B73" s="34" t="s">
        <v>34</v>
      </c>
      <c r="C73" s="111" t="s">
        <v>77</v>
      </c>
      <c r="D73" s="112"/>
      <c r="E73" s="36"/>
      <c r="F73" s="41"/>
      <c r="G73" s="7"/>
      <c r="H73" s="7"/>
      <c r="I73" s="7"/>
      <c r="J73" s="8"/>
    </row>
    <row r="74" spans="1:10" ht="15.95" customHeight="1">
      <c r="A74" s="13"/>
      <c r="B74" s="34" t="s">
        <v>36</v>
      </c>
      <c r="C74" s="111" t="s">
        <v>78</v>
      </c>
      <c r="D74" s="112"/>
      <c r="E74" s="36"/>
      <c r="F74" s="14"/>
      <c r="G74" s="7"/>
      <c r="H74" s="7"/>
      <c r="I74" s="7"/>
      <c r="J74" s="8"/>
    </row>
    <row r="75" spans="1:10" ht="27" customHeight="1">
      <c r="A75" s="13"/>
      <c r="B75" s="34" t="s">
        <v>79</v>
      </c>
      <c r="C75" s="111" t="s">
        <v>80</v>
      </c>
      <c r="D75" s="112"/>
      <c r="E75" s="36"/>
      <c r="F75" s="14"/>
      <c r="G75" s="7"/>
      <c r="H75" s="62"/>
      <c r="I75" s="7"/>
      <c r="J75" s="8"/>
    </row>
    <row r="76" spans="1:10" ht="15.95" customHeight="1">
      <c r="A76" s="13"/>
      <c r="B76" s="89" t="s">
        <v>81</v>
      </c>
      <c r="C76" s="88"/>
      <c r="D76" s="88"/>
      <c r="E76" s="45">
        <f>SUM(E67:E75)</f>
        <v>0</v>
      </c>
      <c r="F76" s="14"/>
      <c r="G76" s="7"/>
      <c r="H76" s="7"/>
      <c r="I76" s="7"/>
      <c r="J76" s="8"/>
    </row>
    <row r="77" spans="1:10" ht="15.95" customHeight="1">
      <c r="A77" s="6"/>
      <c r="B77" s="84" t="s">
        <v>82</v>
      </c>
      <c r="C77" s="85"/>
      <c r="D77" s="85"/>
      <c r="E77" s="85"/>
      <c r="F77" s="7"/>
      <c r="G77" s="7"/>
      <c r="H77" s="7"/>
      <c r="I77" s="7"/>
      <c r="J77" s="8"/>
    </row>
    <row r="78" spans="1:10" ht="31.35" customHeight="1">
      <c r="A78" s="6"/>
      <c r="B78" s="138" t="s">
        <v>83</v>
      </c>
      <c r="C78" s="83"/>
      <c r="D78" s="83"/>
      <c r="E78" s="83"/>
      <c r="F78" s="7"/>
      <c r="G78" s="7"/>
      <c r="H78" s="7"/>
      <c r="I78" s="7"/>
      <c r="J78" s="8"/>
    </row>
    <row r="79" spans="1:10" ht="15.95" customHeight="1">
      <c r="A79" s="6"/>
      <c r="B79" s="7"/>
      <c r="C79" s="7"/>
      <c r="D79" s="7"/>
      <c r="E79" s="7"/>
      <c r="F79" s="7"/>
      <c r="G79" s="7"/>
      <c r="H79" s="7"/>
      <c r="I79" s="7"/>
      <c r="J79" s="8"/>
    </row>
    <row r="80" spans="1:10" ht="15.95" customHeight="1">
      <c r="A80" s="6"/>
      <c r="B80" s="99" t="s">
        <v>84</v>
      </c>
      <c r="C80" s="100"/>
      <c r="D80" s="100"/>
      <c r="E80" s="47"/>
      <c r="F80" s="7"/>
      <c r="G80" s="7"/>
      <c r="H80" s="7"/>
      <c r="I80" s="7"/>
      <c r="J80" s="8"/>
    </row>
    <row r="81" spans="1:10" ht="16.5" customHeight="1">
      <c r="A81" s="13"/>
      <c r="B81" s="32">
        <v>2</v>
      </c>
      <c r="C81" s="89" t="s">
        <v>85</v>
      </c>
      <c r="D81" s="88"/>
      <c r="E81" s="33" t="s">
        <v>21</v>
      </c>
      <c r="F81" s="14"/>
      <c r="G81" s="7"/>
      <c r="H81" s="7"/>
      <c r="I81" s="7"/>
      <c r="J81" s="8"/>
    </row>
    <row r="82" spans="1:10" ht="29.45" customHeight="1">
      <c r="A82" s="13"/>
      <c r="B82" s="34" t="s">
        <v>42</v>
      </c>
      <c r="C82" s="86" t="s">
        <v>43</v>
      </c>
      <c r="D82" s="87"/>
      <c r="E82" s="36">
        <f>E45</f>
        <v>0</v>
      </c>
      <c r="F82" s="14"/>
      <c r="G82" s="7"/>
      <c r="H82" s="7"/>
      <c r="I82" s="7"/>
      <c r="J82" s="8"/>
    </row>
    <row r="83" spans="1:10" ht="16.5" customHeight="1">
      <c r="A83" s="13"/>
      <c r="B83" s="34" t="s">
        <v>53</v>
      </c>
      <c r="C83" s="86" t="s">
        <v>54</v>
      </c>
      <c r="D83" s="87"/>
      <c r="E83" s="36">
        <f>E60</f>
        <v>0</v>
      </c>
      <c r="F83" s="14"/>
      <c r="G83" s="7"/>
      <c r="H83" s="7"/>
      <c r="I83" s="7"/>
      <c r="J83" s="8"/>
    </row>
    <row r="84" spans="1:10" ht="21.6" customHeight="1">
      <c r="A84" s="13"/>
      <c r="B84" s="34" t="s">
        <v>69</v>
      </c>
      <c r="C84" s="86" t="s">
        <v>70</v>
      </c>
      <c r="D84" s="87"/>
      <c r="E84" s="36">
        <f>E76</f>
        <v>0</v>
      </c>
      <c r="F84" s="14"/>
      <c r="G84" s="7"/>
      <c r="H84" s="7"/>
      <c r="I84" s="7"/>
      <c r="J84" s="8"/>
    </row>
    <row r="85" spans="1:10" ht="15.95" customHeight="1">
      <c r="A85" s="13"/>
      <c r="B85" s="89" t="s">
        <v>86</v>
      </c>
      <c r="C85" s="88"/>
      <c r="D85" s="88"/>
      <c r="E85" s="45">
        <f>SUM(E82:E84)</f>
        <v>0</v>
      </c>
      <c r="F85" s="14"/>
      <c r="G85" s="7"/>
      <c r="H85" s="7"/>
      <c r="I85" s="7"/>
      <c r="J85" s="8"/>
    </row>
    <row r="86" spans="1:10" ht="15.95" customHeight="1">
      <c r="A86" s="6"/>
      <c r="B86" s="55"/>
      <c r="C86" s="55"/>
      <c r="D86" s="55"/>
      <c r="E86" s="55"/>
      <c r="F86" s="7"/>
      <c r="G86" s="63"/>
      <c r="H86" s="7"/>
      <c r="I86" s="7"/>
      <c r="J86" s="8"/>
    </row>
    <row r="87" spans="1:10" ht="26.25" customHeight="1">
      <c r="A87" s="6"/>
      <c r="B87" s="102" t="s">
        <v>87</v>
      </c>
      <c r="C87" s="103"/>
      <c r="D87" s="103"/>
      <c r="E87" s="103"/>
      <c r="F87" s="7"/>
      <c r="G87" s="7"/>
      <c r="H87" s="7"/>
      <c r="I87" s="7"/>
      <c r="J87" s="8"/>
    </row>
    <row r="88" spans="1:10" ht="39" customHeight="1">
      <c r="A88" s="13"/>
      <c r="B88" s="32">
        <v>3</v>
      </c>
      <c r="C88" s="89" t="s">
        <v>88</v>
      </c>
      <c r="D88" s="88"/>
      <c r="E88" s="33" t="s">
        <v>21</v>
      </c>
      <c r="F88" s="14"/>
      <c r="G88" s="7"/>
      <c r="H88" s="7"/>
      <c r="I88" s="7"/>
      <c r="J88" s="8"/>
    </row>
    <row r="89" spans="1:10" ht="15.95" customHeight="1">
      <c r="A89" s="13"/>
      <c r="B89" s="34" t="s">
        <v>22</v>
      </c>
      <c r="C89" s="64" t="s">
        <v>89</v>
      </c>
      <c r="D89" s="65">
        <v>4.0809999999999999E-2</v>
      </c>
      <c r="E89" s="36">
        <f>$E$35*D89</f>
        <v>0</v>
      </c>
      <c r="F89" s="66"/>
      <c r="G89" s="7"/>
      <c r="H89" s="7"/>
      <c r="I89" s="7"/>
      <c r="J89" s="8"/>
    </row>
    <row r="90" spans="1:10" ht="24" customHeight="1">
      <c r="A90" s="13"/>
      <c r="B90" s="34" t="s">
        <v>24</v>
      </c>
      <c r="C90" s="64" t="s">
        <v>90</v>
      </c>
      <c r="D90" s="65">
        <v>3.3E-3</v>
      </c>
      <c r="E90" s="36">
        <f>(E89*D59)</f>
        <v>0</v>
      </c>
      <c r="F90" s="14"/>
      <c r="G90" s="7"/>
      <c r="H90" s="7"/>
      <c r="I90" s="7"/>
      <c r="J90" s="8"/>
    </row>
    <row r="91" spans="1:10" ht="16.5" customHeight="1">
      <c r="A91" s="13"/>
      <c r="B91" s="34" t="s">
        <v>26</v>
      </c>
      <c r="C91" s="64" t="s">
        <v>91</v>
      </c>
      <c r="D91" s="65">
        <v>1E-4</v>
      </c>
      <c r="E91" s="36">
        <f>(E35*D91)</f>
        <v>0</v>
      </c>
      <c r="F91" s="14"/>
      <c r="G91" s="7"/>
      <c r="H91" s="7"/>
      <c r="I91" s="7"/>
      <c r="J91" s="8"/>
    </row>
    <row r="92" spans="1:10" ht="24" customHeight="1">
      <c r="A92" s="13"/>
      <c r="B92" s="34" t="s">
        <v>28</v>
      </c>
      <c r="C92" s="64" t="s">
        <v>92</v>
      </c>
      <c r="D92" s="49">
        <f>D91*D60</f>
        <v>3.6800000000000007E-5</v>
      </c>
      <c r="E92" s="36">
        <f>E91*D60</f>
        <v>0</v>
      </c>
      <c r="F92" s="14"/>
      <c r="G92" s="7"/>
      <c r="H92" s="7"/>
      <c r="I92" s="7"/>
      <c r="J92" s="8"/>
    </row>
    <row r="93" spans="1:10" ht="24" customHeight="1">
      <c r="A93" s="13"/>
      <c r="B93" s="34" t="s">
        <v>30</v>
      </c>
      <c r="C93" s="35" t="s">
        <v>93</v>
      </c>
      <c r="D93" s="49">
        <f>((D91)*0.08)*0.4</f>
        <v>3.2000000000000007E-6</v>
      </c>
      <c r="E93" s="36">
        <f>((E91)*0.08)*0.4</f>
        <v>0</v>
      </c>
      <c r="F93" s="14"/>
      <c r="G93" s="7"/>
      <c r="H93" s="7"/>
      <c r="I93" s="7"/>
      <c r="J93" s="8"/>
    </row>
    <row r="94" spans="1:10" ht="15.95" customHeight="1">
      <c r="A94" s="13"/>
      <c r="B94" s="34" t="s">
        <v>32</v>
      </c>
      <c r="C94" s="35" t="s">
        <v>94</v>
      </c>
      <c r="D94" s="49">
        <v>1.2999999999999999E-3</v>
      </c>
      <c r="E94" s="36">
        <f>((E89)*0.08)*0.4</f>
        <v>0</v>
      </c>
      <c r="F94" s="14"/>
      <c r="G94" s="7"/>
      <c r="H94" s="7"/>
      <c r="I94" s="7"/>
      <c r="J94" s="8"/>
    </row>
    <row r="95" spans="1:10" ht="15.95" customHeight="1">
      <c r="A95" s="13"/>
      <c r="B95" s="89" t="s">
        <v>95</v>
      </c>
      <c r="C95" s="88"/>
      <c r="D95" s="88"/>
      <c r="E95" s="45">
        <f>SUM(E89+E90+E91+E92+E94)</f>
        <v>0</v>
      </c>
      <c r="F95" s="14"/>
      <c r="G95" s="7"/>
      <c r="H95" s="7"/>
      <c r="I95" s="7"/>
      <c r="J95" s="8"/>
    </row>
    <row r="96" spans="1:10" ht="29.1" customHeight="1">
      <c r="A96" s="6"/>
      <c r="B96" s="97" t="s">
        <v>96</v>
      </c>
      <c r="C96" s="98"/>
      <c r="D96" s="98"/>
      <c r="E96" s="98"/>
      <c r="F96" s="7"/>
      <c r="G96" s="7"/>
      <c r="H96" s="7"/>
      <c r="I96" s="7"/>
      <c r="J96" s="8"/>
    </row>
    <row r="97" spans="1:10" ht="15.75" customHeight="1">
      <c r="A97" s="6"/>
      <c r="B97" s="104" t="s">
        <v>97</v>
      </c>
      <c r="C97" s="105"/>
      <c r="D97" s="105"/>
      <c r="E97" s="105"/>
      <c r="F97" s="7"/>
      <c r="G97" s="7"/>
      <c r="H97" s="7"/>
      <c r="I97" s="7"/>
      <c r="J97" s="8"/>
    </row>
    <row r="98" spans="1:10" ht="15.95" customHeight="1">
      <c r="A98" s="6"/>
      <c r="B98" s="99" t="s">
        <v>98</v>
      </c>
      <c r="C98" s="100"/>
      <c r="D98" s="100"/>
      <c r="E98" s="47"/>
      <c r="F98" s="7"/>
      <c r="G98" s="7"/>
      <c r="H98" s="7"/>
      <c r="I98" s="7"/>
      <c r="J98" s="8"/>
    </row>
    <row r="99" spans="1:10" ht="15.95" customHeight="1">
      <c r="A99" s="13"/>
      <c r="B99" s="33" t="s">
        <v>99</v>
      </c>
      <c r="C99" s="89" t="s">
        <v>100</v>
      </c>
      <c r="D99" s="88"/>
      <c r="E99" s="33" t="s">
        <v>21</v>
      </c>
      <c r="F99" s="14"/>
      <c r="G99" s="7"/>
      <c r="H99" s="7"/>
      <c r="I99" s="7"/>
      <c r="J99" s="8"/>
    </row>
    <row r="100" spans="1:10" ht="15.95" customHeight="1">
      <c r="A100" s="13"/>
      <c r="B100" s="34" t="s">
        <v>22</v>
      </c>
      <c r="C100" s="64" t="s">
        <v>101</v>
      </c>
      <c r="D100" s="49">
        <v>8.9300000000000004E-2</v>
      </c>
      <c r="E100" s="36">
        <f>D100*$E$35</f>
        <v>0</v>
      </c>
      <c r="F100" s="14"/>
      <c r="G100" s="7"/>
      <c r="H100" s="7"/>
      <c r="I100" s="7"/>
      <c r="J100" s="8"/>
    </row>
    <row r="101" spans="1:10" ht="24" customHeight="1">
      <c r="A101" s="13"/>
      <c r="B101" s="34" t="s">
        <v>24</v>
      </c>
      <c r="C101" s="64" t="s">
        <v>102</v>
      </c>
      <c r="D101" s="49">
        <v>9.1000000000000004E-3</v>
      </c>
      <c r="E101" s="36">
        <f>D101*$E$35</f>
        <v>0</v>
      </c>
      <c r="F101" s="14"/>
      <c r="G101" s="7"/>
      <c r="H101" s="7"/>
      <c r="I101" s="7"/>
      <c r="J101" s="8"/>
    </row>
    <row r="102" spans="1:10" ht="24" customHeight="1">
      <c r="A102" s="13"/>
      <c r="B102" s="34" t="s">
        <v>26</v>
      </c>
      <c r="C102" s="64" t="s">
        <v>103</v>
      </c>
      <c r="D102" s="49">
        <v>2.9999999999999997E-4</v>
      </c>
      <c r="E102" s="36">
        <f>D102*$E$35</f>
        <v>0</v>
      </c>
      <c r="F102" s="14"/>
      <c r="G102" s="7"/>
      <c r="H102" s="7"/>
      <c r="I102" s="7"/>
      <c r="J102" s="8"/>
    </row>
    <row r="103" spans="1:10" ht="24" customHeight="1">
      <c r="A103" s="13"/>
      <c r="B103" s="34" t="s">
        <v>28</v>
      </c>
      <c r="C103" s="64" t="s">
        <v>104</v>
      </c>
      <c r="D103" s="49">
        <v>8.0000000000000004E-4</v>
      </c>
      <c r="E103" s="36">
        <f>D103*$E$35</f>
        <v>0</v>
      </c>
      <c r="F103" s="14"/>
      <c r="G103" s="7"/>
      <c r="H103" s="7"/>
      <c r="I103" s="7"/>
      <c r="J103" s="8"/>
    </row>
    <row r="104" spans="1:10" ht="24" customHeight="1">
      <c r="A104" s="13"/>
      <c r="B104" s="34" t="s">
        <v>30</v>
      </c>
      <c r="C104" s="64" t="s">
        <v>105</v>
      </c>
      <c r="D104" s="49">
        <v>1.54E-2</v>
      </c>
      <c r="E104" s="36">
        <f>D104*$E$35</f>
        <v>0</v>
      </c>
      <c r="F104" s="14"/>
      <c r="G104" s="7"/>
      <c r="H104" s="7"/>
      <c r="I104" s="7"/>
      <c r="J104" s="8"/>
    </row>
    <row r="105" spans="1:10" ht="24" customHeight="1">
      <c r="A105" s="13"/>
      <c r="B105" s="34" t="s">
        <v>32</v>
      </c>
      <c r="C105" s="64" t="s">
        <v>106</v>
      </c>
      <c r="D105" s="49">
        <f>D60</f>
        <v>0.36800000000000005</v>
      </c>
      <c r="E105" s="36">
        <f>(E100+E101+E102+E103+E104)*D60</f>
        <v>0</v>
      </c>
      <c r="F105" s="14"/>
      <c r="G105" s="7"/>
      <c r="H105" s="7"/>
      <c r="I105" s="7"/>
      <c r="J105" s="8"/>
    </row>
    <row r="106" spans="1:10" ht="24" customHeight="1">
      <c r="A106" s="13"/>
      <c r="B106" s="34" t="s">
        <v>34</v>
      </c>
      <c r="C106" s="35" t="s">
        <v>107</v>
      </c>
      <c r="D106" s="49">
        <v>9.4000000000000004E-3</v>
      </c>
      <c r="E106" s="36">
        <f>D106*$E$35</f>
        <v>0</v>
      </c>
      <c r="F106" s="14"/>
      <c r="G106" s="7"/>
      <c r="H106" s="7"/>
      <c r="I106" s="7"/>
      <c r="J106" s="8"/>
    </row>
    <row r="107" spans="1:10" ht="24" customHeight="1">
      <c r="A107" s="13"/>
      <c r="B107" s="34" t="s">
        <v>36</v>
      </c>
      <c r="C107" s="35" t="s">
        <v>108</v>
      </c>
      <c r="D107" s="49">
        <f>D60</f>
        <v>0.36800000000000005</v>
      </c>
      <c r="E107" s="36">
        <f>E106*D60</f>
        <v>0</v>
      </c>
      <c r="F107" s="14"/>
      <c r="G107" s="7"/>
      <c r="H107" s="7"/>
      <c r="I107" s="7"/>
      <c r="J107" s="8"/>
    </row>
    <row r="108" spans="1:10" ht="36" customHeight="1">
      <c r="A108" s="13"/>
      <c r="B108" s="34" t="s">
        <v>79</v>
      </c>
      <c r="C108" s="35" t="s">
        <v>109</v>
      </c>
      <c r="D108" s="49">
        <f>D60</f>
        <v>0.36800000000000005</v>
      </c>
      <c r="E108" s="36">
        <f>(((E35+(E35/12))*(4/12))*0.01416)*D60</f>
        <v>0</v>
      </c>
      <c r="F108" s="14"/>
      <c r="G108" s="7"/>
      <c r="H108" s="7"/>
      <c r="I108" s="7"/>
      <c r="J108" s="8"/>
    </row>
    <row r="109" spans="1:10" ht="15.95" customHeight="1">
      <c r="A109" s="13"/>
      <c r="B109" s="89" t="s">
        <v>110</v>
      </c>
      <c r="C109" s="88"/>
      <c r="D109" s="88"/>
      <c r="E109" s="45">
        <f>SUM(E100:E108)</f>
        <v>0</v>
      </c>
      <c r="F109" s="67"/>
      <c r="G109" s="7"/>
      <c r="H109" s="7"/>
      <c r="I109" s="7"/>
      <c r="J109" s="8"/>
    </row>
    <row r="110" spans="1:10" ht="33" customHeight="1">
      <c r="A110" s="6"/>
      <c r="B110" s="97" t="s">
        <v>111</v>
      </c>
      <c r="C110" s="98"/>
      <c r="D110" s="98"/>
      <c r="E110" s="98"/>
      <c r="F110" s="7"/>
      <c r="G110" s="7"/>
      <c r="H110" s="7"/>
      <c r="I110" s="7"/>
      <c r="J110" s="8"/>
    </row>
    <row r="111" spans="1:10" ht="31.35" customHeight="1">
      <c r="A111" s="6"/>
      <c r="B111" s="101"/>
      <c r="C111" s="82"/>
      <c r="D111" s="82"/>
      <c r="E111" s="82"/>
      <c r="F111" s="7"/>
      <c r="G111" s="7"/>
      <c r="H111" s="7"/>
      <c r="I111" s="7"/>
      <c r="J111" s="8"/>
    </row>
    <row r="112" spans="1:10" ht="16.5" customHeight="1">
      <c r="A112" s="6"/>
      <c r="B112" s="99" t="s">
        <v>112</v>
      </c>
      <c r="C112" s="100"/>
      <c r="D112" s="100"/>
      <c r="E112" s="47"/>
      <c r="F112" s="7"/>
      <c r="G112" s="7"/>
      <c r="H112" s="7"/>
      <c r="I112" s="7"/>
      <c r="J112" s="8"/>
    </row>
    <row r="113" spans="1:10" ht="16.5" customHeight="1">
      <c r="A113" s="13"/>
      <c r="B113" s="33" t="s">
        <v>113</v>
      </c>
      <c r="C113" s="89" t="s">
        <v>114</v>
      </c>
      <c r="D113" s="88"/>
      <c r="E113" s="33" t="s">
        <v>21</v>
      </c>
      <c r="F113" s="14"/>
      <c r="G113" s="7"/>
      <c r="H113" s="7"/>
      <c r="I113" s="7"/>
      <c r="J113" s="8"/>
    </row>
    <row r="114" spans="1:10" ht="15.95" customHeight="1">
      <c r="A114" s="13"/>
      <c r="B114" s="34" t="s">
        <v>22</v>
      </c>
      <c r="C114" s="48" t="s">
        <v>115</v>
      </c>
      <c r="D114" s="49">
        <v>0</v>
      </c>
      <c r="E114" s="36"/>
      <c r="F114" s="14"/>
      <c r="G114" s="7"/>
      <c r="H114" s="7"/>
      <c r="I114" s="7"/>
      <c r="J114" s="8"/>
    </row>
    <row r="115" spans="1:10" ht="15.95" customHeight="1">
      <c r="A115" s="13"/>
      <c r="B115" s="89" t="s">
        <v>116</v>
      </c>
      <c r="C115" s="88"/>
      <c r="D115" s="88"/>
      <c r="E115" s="45">
        <f>SUM(E114:E114)</f>
        <v>0</v>
      </c>
      <c r="F115" s="14"/>
      <c r="G115" s="7"/>
      <c r="H115" s="7"/>
      <c r="I115" s="7"/>
      <c r="J115" s="8"/>
    </row>
    <row r="116" spans="1:10" ht="15.95" customHeight="1">
      <c r="A116" s="6"/>
      <c r="B116" s="55"/>
      <c r="C116" s="55"/>
      <c r="D116" s="55"/>
      <c r="E116" s="55"/>
      <c r="F116" s="7"/>
      <c r="G116" s="7"/>
      <c r="H116" s="7"/>
      <c r="I116" s="7"/>
      <c r="J116" s="8"/>
    </row>
    <row r="117" spans="1:10" ht="15.95" customHeight="1">
      <c r="A117" s="6"/>
      <c r="B117" s="99" t="s">
        <v>117</v>
      </c>
      <c r="C117" s="100"/>
      <c r="D117" s="100"/>
      <c r="E117" s="47"/>
      <c r="F117" s="7"/>
      <c r="G117" s="7"/>
      <c r="H117" s="7"/>
      <c r="I117" s="7"/>
      <c r="J117" s="8"/>
    </row>
    <row r="118" spans="1:10" ht="15.95" customHeight="1">
      <c r="A118" s="13"/>
      <c r="B118" s="32">
        <v>4</v>
      </c>
      <c r="C118" s="89" t="s">
        <v>85</v>
      </c>
      <c r="D118" s="88"/>
      <c r="E118" s="33" t="s">
        <v>21</v>
      </c>
      <c r="F118" s="14"/>
      <c r="G118" s="7"/>
      <c r="H118" s="7"/>
      <c r="I118" s="7"/>
      <c r="J118" s="8"/>
    </row>
    <row r="119" spans="1:10" ht="15.95" customHeight="1">
      <c r="A119" s="13"/>
      <c r="B119" s="34" t="s">
        <v>99</v>
      </c>
      <c r="C119" s="86" t="s">
        <v>118</v>
      </c>
      <c r="D119" s="87"/>
      <c r="E119" s="36">
        <f>E109</f>
        <v>0</v>
      </c>
      <c r="F119" s="14"/>
      <c r="G119" s="7"/>
      <c r="H119" s="7"/>
      <c r="I119" s="7"/>
      <c r="J119" s="8"/>
    </row>
    <row r="120" spans="1:10" ht="15.95" customHeight="1">
      <c r="A120" s="13"/>
      <c r="B120" s="34" t="s">
        <v>113</v>
      </c>
      <c r="C120" s="86" t="s">
        <v>115</v>
      </c>
      <c r="D120" s="87"/>
      <c r="E120" s="36">
        <f>E115</f>
        <v>0</v>
      </c>
      <c r="F120" s="14"/>
      <c r="G120" s="7"/>
      <c r="H120" s="7"/>
      <c r="I120" s="7"/>
      <c r="J120" s="8"/>
    </row>
    <row r="121" spans="1:10" ht="15.95" customHeight="1">
      <c r="A121" s="13"/>
      <c r="B121" s="89" t="s">
        <v>86</v>
      </c>
      <c r="C121" s="88"/>
      <c r="D121" s="88"/>
      <c r="E121" s="45">
        <f>E119+E120</f>
        <v>0</v>
      </c>
      <c r="F121" s="14"/>
      <c r="G121" s="7"/>
      <c r="H121" s="7"/>
      <c r="I121" s="7"/>
      <c r="J121" s="8"/>
    </row>
    <row r="122" spans="1:10" ht="15.95" customHeight="1">
      <c r="A122" s="6"/>
      <c r="B122" s="55"/>
      <c r="C122" s="55"/>
      <c r="D122" s="55"/>
      <c r="E122" s="55"/>
      <c r="F122" s="7"/>
      <c r="G122" s="7"/>
      <c r="H122" s="7"/>
      <c r="I122" s="7"/>
      <c r="J122" s="8"/>
    </row>
    <row r="123" spans="1:10" ht="15.95" customHeight="1">
      <c r="A123" s="6"/>
      <c r="B123" s="95" t="s">
        <v>119</v>
      </c>
      <c r="C123" s="90"/>
      <c r="D123" s="90"/>
      <c r="E123" s="90"/>
      <c r="F123" s="7"/>
      <c r="G123" s="7"/>
      <c r="H123" s="7"/>
      <c r="I123" s="7"/>
      <c r="J123" s="8"/>
    </row>
    <row r="124" spans="1:10" ht="15.95" customHeight="1">
      <c r="A124" s="13"/>
      <c r="B124" s="32">
        <v>5</v>
      </c>
      <c r="C124" s="89" t="s">
        <v>120</v>
      </c>
      <c r="D124" s="88"/>
      <c r="E124" s="33" t="s">
        <v>21</v>
      </c>
      <c r="F124" s="39"/>
      <c r="G124" s="7"/>
      <c r="H124" s="7"/>
      <c r="I124" s="7"/>
      <c r="J124" s="8"/>
    </row>
    <row r="125" spans="1:10" ht="15.95" customHeight="1">
      <c r="A125" s="13"/>
      <c r="B125" s="34" t="s">
        <v>22</v>
      </c>
      <c r="C125" s="86" t="s">
        <v>121</v>
      </c>
      <c r="D125" s="87"/>
      <c r="E125" s="36">
        <v>0</v>
      </c>
      <c r="F125" s="14"/>
      <c r="G125" s="7"/>
      <c r="H125" s="7"/>
      <c r="I125" s="7"/>
      <c r="J125" s="8"/>
    </row>
    <row r="126" spans="1:10" ht="15.95" customHeight="1">
      <c r="A126" s="13"/>
      <c r="B126" s="34" t="s">
        <v>24</v>
      </c>
      <c r="C126" s="86" t="s">
        <v>122</v>
      </c>
      <c r="D126" s="87"/>
      <c r="E126" s="36">
        <v>0</v>
      </c>
      <c r="F126" s="14"/>
      <c r="G126" s="7"/>
      <c r="H126" s="7"/>
      <c r="I126" s="7"/>
      <c r="J126" s="8"/>
    </row>
    <row r="127" spans="1:10" ht="15.95" customHeight="1">
      <c r="A127" s="13"/>
      <c r="B127" s="34" t="s">
        <v>26</v>
      </c>
      <c r="C127" s="86"/>
      <c r="D127" s="87"/>
      <c r="E127" s="36"/>
      <c r="F127" s="14"/>
      <c r="G127" s="7"/>
      <c r="H127" s="7"/>
      <c r="I127" s="7"/>
      <c r="J127" s="8"/>
    </row>
    <row r="128" spans="1:10" ht="15.95" customHeight="1">
      <c r="A128" s="13"/>
      <c r="B128" s="34" t="s">
        <v>28</v>
      </c>
      <c r="C128" s="86"/>
      <c r="D128" s="87"/>
      <c r="E128" s="36"/>
      <c r="F128" s="14"/>
      <c r="G128" s="7"/>
      <c r="H128" s="7"/>
      <c r="I128" s="7"/>
      <c r="J128" s="8"/>
    </row>
    <row r="129" spans="1:10" ht="15.95" customHeight="1">
      <c r="A129" s="13"/>
      <c r="B129" s="34" t="s">
        <v>30</v>
      </c>
      <c r="C129" s="86"/>
      <c r="D129" s="87"/>
      <c r="E129" s="36"/>
      <c r="F129" s="14"/>
      <c r="G129" s="7"/>
      <c r="H129" s="7"/>
      <c r="I129" s="7"/>
      <c r="J129" s="8"/>
    </row>
    <row r="130" spans="1:10" ht="26.25" customHeight="1">
      <c r="A130" s="13"/>
      <c r="B130" s="89" t="s">
        <v>123</v>
      </c>
      <c r="C130" s="88"/>
      <c r="D130" s="88"/>
      <c r="E130" s="45">
        <f>SUM(E125:E129)</f>
        <v>0</v>
      </c>
      <c r="F130" s="14"/>
      <c r="G130" s="7"/>
      <c r="H130" s="7"/>
      <c r="I130" s="7"/>
      <c r="J130" s="8"/>
    </row>
    <row r="131" spans="1:10" ht="16.5" customHeight="1">
      <c r="A131" s="6"/>
      <c r="B131" s="55"/>
      <c r="C131" s="55"/>
      <c r="D131" s="55"/>
      <c r="E131" s="55"/>
      <c r="F131" s="7"/>
      <c r="G131" s="7"/>
      <c r="H131" s="7"/>
      <c r="I131" s="7"/>
      <c r="J131" s="8"/>
    </row>
    <row r="132" spans="1:10" ht="16.5" customHeight="1">
      <c r="A132" s="6"/>
      <c r="B132" s="95" t="s">
        <v>124</v>
      </c>
      <c r="C132" s="90"/>
      <c r="D132" s="90"/>
      <c r="E132" s="90"/>
      <c r="F132" s="7"/>
      <c r="G132" s="7"/>
      <c r="H132" s="7"/>
      <c r="I132" s="7"/>
      <c r="J132" s="8"/>
    </row>
    <row r="133" spans="1:10" ht="16.5" customHeight="1">
      <c r="A133" s="13"/>
      <c r="B133" s="32">
        <v>6</v>
      </c>
      <c r="C133" s="51" t="s">
        <v>125</v>
      </c>
      <c r="D133" s="33" t="s">
        <v>126</v>
      </c>
      <c r="E133" s="68" t="s">
        <v>21</v>
      </c>
      <c r="F133" s="14"/>
      <c r="G133" s="7"/>
      <c r="H133" s="7"/>
      <c r="I133" s="7"/>
      <c r="J133" s="8"/>
    </row>
    <row r="134" spans="1:10" ht="16.5" customHeight="1">
      <c r="A134" s="13"/>
      <c r="B134" s="34" t="s">
        <v>22</v>
      </c>
      <c r="C134" s="48" t="s">
        <v>127</v>
      </c>
      <c r="D134" s="49">
        <v>0</v>
      </c>
      <c r="E134" s="69">
        <f>E154*D134</f>
        <v>0</v>
      </c>
      <c r="F134" s="14"/>
      <c r="G134" s="7"/>
      <c r="H134" s="7"/>
      <c r="I134" s="7"/>
      <c r="J134" s="8"/>
    </row>
    <row r="135" spans="1:10" ht="16.5" customHeight="1">
      <c r="A135" s="13"/>
      <c r="B135" s="34" t="s">
        <v>24</v>
      </c>
      <c r="C135" s="48" t="s">
        <v>128</v>
      </c>
      <c r="D135" s="49">
        <v>0</v>
      </c>
      <c r="E135" s="69">
        <f>(E154+E134)*D135</f>
        <v>0</v>
      </c>
      <c r="F135" s="14"/>
      <c r="G135" s="7"/>
      <c r="H135" s="7"/>
      <c r="I135" s="7"/>
      <c r="J135" s="8"/>
    </row>
    <row r="136" spans="1:10" ht="16.5" customHeight="1">
      <c r="A136" s="13"/>
      <c r="B136" s="91" t="s">
        <v>26</v>
      </c>
      <c r="C136" s="48" t="s">
        <v>129</v>
      </c>
      <c r="D136" s="49"/>
      <c r="E136" s="69"/>
      <c r="F136" s="14"/>
      <c r="G136" s="7"/>
      <c r="H136" s="7"/>
      <c r="I136" s="7"/>
      <c r="J136" s="8"/>
    </row>
    <row r="137" spans="1:10" ht="16.5" customHeight="1">
      <c r="A137" s="13"/>
      <c r="B137" s="92"/>
      <c r="C137" s="48" t="s">
        <v>130</v>
      </c>
      <c r="D137" s="49"/>
      <c r="E137" s="69"/>
      <c r="F137" s="14"/>
      <c r="G137" s="7"/>
      <c r="H137" s="7"/>
      <c r="I137" s="7"/>
      <c r="J137" s="8"/>
    </row>
    <row r="138" spans="1:10" ht="15.95" customHeight="1">
      <c r="A138" s="13"/>
      <c r="B138" s="92"/>
      <c r="C138" s="48" t="s">
        <v>131</v>
      </c>
      <c r="D138" s="70">
        <v>0</v>
      </c>
      <c r="E138" s="69">
        <f>($E$134+$E$135+$E$154)/(1-($D$138+$D$139+$D$141))*D138</f>
        <v>0</v>
      </c>
      <c r="F138" s="14"/>
      <c r="G138" s="7"/>
      <c r="H138" s="7"/>
      <c r="I138" s="7"/>
      <c r="J138" s="8"/>
    </row>
    <row r="139" spans="1:10" ht="15.95" customHeight="1">
      <c r="A139" s="13"/>
      <c r="B139" s="92"/>
      <c r="C139" s="48" t="s">
        <v>132</v>
      </c>
      <c r="D139" s="70">
        <v>0</v>
      </c>
      <c r="E139" s="69">
        <f>($E$134+$E$135+$E$154)/(1-($D$138+$D$139+$D$141))*D139</f>
        <v>0</v>
      </c>
      <c r="F139" s="14"/>
      <c r="G139" s="7"/>
      <c r="H139" s="7"/>
      <c r="I139" s="7"/>
      <c r="J139" s="8"/>
    </row>
    <row r="140" spans="1:10" ht="24" customHeight="1">
      <c r="A140" s="13"/>
      <c r="B140" s="92"/>
      <c r="C140" s="48" t="s">
        <v>133</v>
      </c>
      <c r="D140" s="49"/>
      <c r="E140" s="48" t="str">
        <f>IF(D140="","",(E154+E134+E135+E141)*D140)</f>
        <v/>
      </c>
      <c r="F140" s="14"/>
      <c r="G140" s="7"/>
      <c r="H140" s="7"/>
      <c r="I140" s="7"/>
      <c r="J140" s="8"/>
    </row>
    <row r="141" spans="1:10" ht="15.95" customHeight="1">
      <c r="A141" s="13"/>
      <c r="B141" s="92"/>
      <c r="C141" s="71" t="s">
        <v>134</v>
      </c>
      <c r="D141" s="93">
        <v>0</v>
      </c>
      <c r="E141" s="96">
        <f>($E$134+$E$135+$E$154)/(1-($D$138+$D$139+$D$141))*D141</f>
        <v>0</v>
      </c>
      <c r="F141" s="14"/>
      <c r="G141" s="7"/>
      <c r="H141" s="7"/>
      <c r="I141" s="7"/>
      <c r="J141" s="8"/>
    </row>
    <row r="142" spans="1:10" ht="15.95" customHeight="1">
      <c r="A142" s="13"/>
      <c r="B142" s="92"/>
      <c r="C142" s="72" t="s">
        <v>135</v>
      </c>
      <c r="D142" s="93"/>
      <c r="E142" s="96"/>
      <c r="F142" s="14"/>
      <c r="G142" s="7"/>
      <c r="H142" s="7"/>
      <c r="I142" s="7"/>
      <c r="J142" s="8"/>
    </row>
    <row r="143" spans="1:10" ht="15.95" customHeight="1">
      <c r="A143" s="13"/>
      <c r="B143" s="89" t="s">
        <v>136</v>
      </c>
      <c r="C143" s="88"/>
      <c r="D143" s="53">
        <v>0</v>
      </c>
      <c r="E143" s="73">
        <f>E154*D143</f>
        <v>0</v>
      </c>
      <c r="F143" s="14"/>
      <c r="G143" s="7"/>
      <c r="H143" s="7"/>
      <c r="I143" s="7"/>
      <c r="J143" s="8"/>
    </row>
    <row r="144" spans="1:10" ht="15.95" customHeight="1">
      <c r="A144" s="6"/>
      <c r="B144" s="80" t="s">
        <v>137</v>
      </c>
      <c r="C144" s="81"/>
      <c r="D144" s="81"/>
      <c r="E144" s="81"/>
      <c r="F144" s="7"/>
      <c r="G144" s="7"/>
      <c r="H144" s="7"/>
      <c r="I144" s="7"/>
      <c r="J144" s="8"/>
    </row>
    <row r="145" spans="1:10" ht="30" customHeight="1">
      <c r="A145" s="6"/>
      <c r="B145" s="101" t="s">
        <v>138</v>
      </c>
      <c r="C145" s="82"/>
      <c r="D145" s="82"/>
      <c r="E145" s="82"/>
      <c r="F145" s="7"/>
      <c r="G145" s="7"/>
      <c r="H145" s="7"/>
      <c r="I145" s="7"/>
      <c r="J145" s="8"/>
    </row>
    <row r="146" spans="1:10" ht="15.95" customHeight="1">
      <c r="A146" s="6"/>
      <c r="B146" s="7"/>
      <c r="C146" s="7"/>
      <c r="D146" s="7"/>
      <c r="E146" s="7"/>
      <c r="F146" s="7"/>
      <c r="G146" s="7"/>
      <c r="H146" s="7"/>
      <c r="I146" s="7"/>
      <c r="J146" s="8"/>
    </row>
    <row r="147" spans="1:10" ht="15.95" customHeight="1">
      <c r="A147" s="6"/>
      <c r="B147" s="95" t="s">
        <v>139</v>
      </c>
      <c r="C147" s="90"/>
      <c r="D147" s="90"/>
      <c r="E147" s="90"/>
      <c r="F147" s="7"/>
      <c r="G147" s="7"/>
      <c r="H147" s="7"/>
      <c r="I147" s="7"/>
      <c r="J147" s="8"/>
    </row>
    <row r="148" spans="1:10" ht="15.95" customHeight="1">
      <c r="A148" s="13"/>
      <c r="B148" s="74"/>
      <c r="C148" s="89" t="s">
        <v>140</v>
      </c>
      <c r="D148" s="88"/>
      <c r="E148" s="75" t="s">
        <v>141</v>
      </c>
      <c r="F148" s="14"/>
      <c r="G148" s="7"/>
      <c r="H148" s="7"/>
      <c r="I148" s="7"/>
      <c r="J148" s="8"/>
    </row>
    <row r="149" spans="1:10" ht="15.95" customHeight="1">
      <c r="A149" s="13"/>
      <c r="B149" s="34" t="s">
        <v>22</v>
      </c>
      <c r="C149" s="86" t="s">
        <v>142</v>
      </c>
      <c r="D149" s="87"/>
      <c r="E149" s="36">
        <f>E35</f>
        <v>0</v>
      </c>
      <c r="F149" s="14"/>
      <c r="G149" s="7"/>
      <c r="H149" s="7"/>
      <c r="I149" s="7"/>
      <c r="J149" s="8"/>
    </row>
    <row r="150" spans="1:10" ht="15.95" customHeight="1">
      <c r="A150" s="13"/>
      <c r="B150" s="34" t="s">
        <v>24</v>
      </c>
      <c r="C150" s="86" t="s">
        <v>143</v>
      </c>
      <c r="D150" s="87"/>
      <c r="E150" s="36">
        <f>E85</f>
        <v>0</v>
      </c>
      <c r="F150" s="14"/>
      <c r="G150" s="7"/>
      <c r="H150" s="7"/>
      <c r="I150" s="7"/>
      <c r="J150" s="8"/>
    </row>
    <row r="151" spans="1:10" ht="15.95" customHeight="1">
      <c r="A151" s="13"/>
      <c r="B151" s="34" t="s">
        <v>26</v>
      </c>
      <c r="C151" s="86" t="s">
        <v>144</v>
      </c>
      <c r="D151" s="87"/>
      <c r="E151" s="36">
        <f>E95</f>
        <v>0</v>
      </c>
      <c r="F151" s="14"/>
      <c r="G151" s="7"/>
      <c r="H151" s="7"/>
      <c r="I151" s="7"/>
      <c r="J151" s="8"/>
    </row>
    <row r="152" spans="1:10" ht="15.95" customHeight="1">
      <c r="A152" s="13"/>
      <c r="B152" s="34" t="s">
        <v>28</v>
      </c>
      <c r="C152" s="86" t="s">
        <v>145</v>
      </c>
      <c r="D152" s="87"/>
      <c r="E152" s="36">
        <f>E121</f>
        <v>0</v>
      </c>
      <c r="F152" s="14"/>
      <c r="G152" s="7"/>
      <c r="H152" s="7"/>
      <c r="I152" s="7"/>
      <c r="J152" s="8"/>
    </row>
    <row r="153" spans="1:10" ht="15.95" customHeight="1">
      <c r="A153" s="13"/>
      <c r="B153" s="34" t="s">
        <v>30</v>
      </c>
      <c r="C153" s="86" t="s">
        <v>146</v>
      </c>
      <c r="D153" s="87"/>
      <c r="E153" s="36">
        <f>E130</f>
        <v>0</v>
      </c>
      <c r="F153" s="14"/>
      <c r="G153" s="7"/>
      <c r="H153" s="7"/>
      <c r="I153" s="7"/>
      <c r="J153" s="8"/>
    </row>
    <row r="154" spans="1:10" ht="15.95" customHeight="1">
      <c r="A154" s="13"/>
      <c r="B154" s="115" t="s">
        <v>147</v>
      </c>
      <c r="C154" s="94"/>
      <c r="D154" s="94"/>
      <c r="E154" s="50">
        <f>SUM(E149:E153)</f>
        <v>0</v>
      </c>
      <c r="F154" s="14"/>
      <c r="G154" s="7"/>
      <c r="H154" s="7"/>
      <c r="I154" s="7"/>
      <c r="J154" s="8"/>
    </row>
    <row r="155" spans="1:10" ht="15.95" customHeight="1">
      <c r="A155" s="13"/>
      <c r="B155" s="34" t="s">
        <v>32</v>
      </c>
      <c r="C155" s="86" t="s">
        <v>148</v>
      </c>
      <c r="D155" s="87"/>
      <c r="E155" s="36">
        <f>E143</f>
        <v>0</v>
      </c>
      <c r="F155" s="14"/>
      <c r="G155" s="7"/>
      <c r="H155" s="7"/>
      <c r="I155" s="7"/>
      <c r="J155" s="8"/>
    </row>
    <row r="156" spans="1:10" ht="15.95" customHeight="1">
      <c r="A156" s="13"/>
      <c r="B156" s="89" t="s">
        <v>149</v>
      </c>
      <c r="C156" s="88"/>
      <c r="D156" s="88"/>
      <c r="E156" s="45">
        <f>ROUND(SUM(E155+E154),2)</f>
        <v>0</v>
      </c>
      <c r="F156" s="14"/>
      <c r="G156" s="7"/>
      <c r="H156" s="7"/>
      <c r="I156" s="7"/>
      <c r="J156" s="8"/>
    </row>
    <row r="157" spans="1:10" ht="15.95" customHeight="1">
      <c r="A157" s="6"/>
      <c r="B157" s="55"/>
      <c r="C157" s="55"/>
      <c r="D157" s="55"/>
      <c r="E157" s="55"/>
      <c r="F157" s="7"/>
      <c r="G157" s="7"/>
      <c r="H157" s="7"/>
      <c r="I157" s="7"/>
      <c r="J157" s="8"/>
    </row>
    <row r="158" spans="1:10" ht="15.95" customHeight="1">
      <c r="A158" s="6"/>
      <c r="B158" s="7"/>
      <c r="C158" s="7"/>
      <c r="D158" s="7"/>
      <c r="E158" s="76"/>
      <c r="F158" s="7"/>
      <c r="G158" s="7"/>
      <c r="H158" s="7"/>
      <c r="I158" s="7"/>
      <c r="J158" s="8"/>
    </row>
    <row r="159" spans="1:10" ht="15.95" customHeight="1">
      <c r="A159" s="6"/>
      <c r="B159" s="7"/>
      <c r="C159" s="7"/>
      <c r="D159" s="7"/>
      <c r="E159" s="7"/>
      <c r="F159" s="7"/>
      <c r="G159" s="7"/>
      <c r="H159" s="7"/>
      <c r="I159" s="7"/>
      <c r="J159" s="8"/>
    </row>
    <row r="160" spans="1:10" ht="15.95" customHeight="1">
      <c r="A160" s="6"/>
      <c r="B160" s="7"/>
      <c r="C160" s="7"/>
      <c r="D160" s="7"/>
      <c r="E160" s="7"/>
      <c r="F160" s="7"/>
      <c r="G160" s="7"/>
      <c r="H160" s="7"/>
      <c r="I160" s="7"/>
      <c r="J160" s="8"/>
    </row>
    <row r="161" spans="1:10" ht="15.95" customHeight="1">
      <c r="A161" s="77"/>
      <c r="B161" s="78"/>
      <c r="C161" s="78"/>
      <c r="D161" s="78"/>
      <c r="E161" s="78"/>
      <c r="F161" s="78"/>
      <c r="G161" s="78"/>
      <c r="H161" s="78"/>
      <c r="I161" s="78"/>
      <c r="J161" s="79"/>
    </row>
  </sheetData>
  <mergeCells count="91">
    <mergeCell ref="C29:D29"/>
    <mergeCell ref="B2:E2"/>
    <mergeCell ref="B3:E3"/>
    <mergeCell ref="B7:E7"/>
    <mergeCell ref="B8:E8"/>
    <mergeCell ref="B9:E9"/>
    <mergeCell ref="B5:E5"/>
    <mergeCell ref="B24:E24"/>
    <mergeCell ref="C25:D25"/>
    <mergeCell ref="C26:D26"/>
    <mergeCell ref="C27:D27"/>
    <mergeCell ref="C28:D28"/>
    <mergeCell ref="B50:E50"/>
    <mergeCell ref="C30:D30"/>
    <mergeCell ref="C31:D31"/>
    <mergeCell ref="C32:D32"/>
    <mergeCell ref="C33:D33"/>
    <mergeCell ref="C34:D34"/>
    <mergeCell ref="C35:D35"/>
    <mergeCell ref="B38:E38"/>
    <mergeCell ref="B39:D39"/>
    <mergeCell ref="C40:D40"/>
    <mergeCell ref="B43:D43"/>
    <mergeCell ref="B45:D45"/>
    <mergeCell ref="B36:E36"/>
    <mergeCell ref="B46:E46"/>
    <mergeCell ref="B47:E47"/>
    <mergeCell ref="B48:E48"/>
    <mergeCell ref="B76:D76"/>
    <mergeCell ref="B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B98:D98"/>
    <mergeCell ref="B80:D80"/>
    <mergeCell ref="C81:D81"/>
    <mergeCell ref="C82:D82"/>
    <mergeCell ref="C83:D83"/>
    <mergeCell ref="C84:D84"/>
    <mergeCell ref="B85:D85"/>
    <mergeCell ref="B87:E87"/>
    <mergeCell ref="C88:D88"/>
    <mergeCell ref="B95:D95"/>
    <mergeCell ref="B96:E96"/>
    <mergeCell ref="B97:E97"/>
    <mergeCell ref="E141:E142"/>
    <mergeCell ref="B123:E123"/>
    <mergeCell ref="C99:D99"/>
    <mergeCell ref="B109:D109"/>
    <mergeCell ref="B110:E110"/>
    <mergeCell ref="B112:D112"/>
    <mergeCell ref="C113:D113"/>
    <mergeCell ref="B115:D115"/>
    <mergeCell ref="B117:D117"/>
    <mergeCell ref="C118:D118"/>
    <mergeCell ref="C119:D119"/>
    <mergeCell ref="C120:D120"/>
    <mergeCell ref="B121:D121"/>
    <mergeCell ref="B111:E111"/>
    <mergeCell ref="B154:D154"/>
    <mergeCell ref="C155:D155"/>
    <mergeCell ref="B156:D156"/>
    <mergeCell ref="B147:E147"/>
    <mergeCell ref="C148:D148"/>
    <mergeCell ref="C149:D149"/>
    <mergeCell ref="C150:D150"/>
    <mergeCell ref="C151:D151"/>
    <mergeCell ref="C152:D152"/>
    <mergeCell ref="B144:E144"/>
    <mergeCell ref="B145:E145"/>
    <mergeCell ref="B78:E78"/>
    <mergeCell ref="B77:E77"/>
    <mergeCell ref="C153:D153"/>
    <mergeCell ref="B143:C143"/>
    <mergeCell ref="C124:D124"/>
    <mergeCell ref="C125:D125"/>
    <mergeCell ref="C126:D126"/>
    <mergeCell ref="C127:D127"/>
    <mergeCell ref="C128:D128"/>
    <mergeCell ref="C129:D129"/>
    <mergeCell ref="B130:D130"/>
    <mergeCell ref="B132:E132"/>
    <mergeCell ref="B136:B142"/>
    <mergeCell ref="D141:D142"/>
  </mergeCells>
  <conditionalFormatting sqref="E67">
    <cfRule type="cellIs" dxfId="0" priority="1" stopIfTrue="1" operator="lessThan">
      <formula>0</formula>
    </cfRule>
  </conditionalFormatting>
  <pageMargins left="0.25" right="0.25" top="1.2650000000000001" bottom="0.75" header="0.3" footer="0.3"/>
  <pageSetup paperSize="9" scale="77" orientation="portrait" r:id="rId1"/>
  <headerFooter>
    <oddFooter>&amp;C&amp;"Helvetica Neue,Regular"&amp;12&amp;K000000&amp;P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0125fc-ebc8-4455-853d-07b0b4f9bddd">
      <Terms xmlns="http://schemas.microsoft.com/office/infopath/2007/PartnerControls"/>
    </lcf76f155ced4ddcb4097134ff3c332f>
    <TaxCatchAll xmlns="96ca9473-28de-45f3-ac64-0ada85afc8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C93064EE90F45943BFE6320769283" ma:contentTypeVersion="10" ma:contentTypeDescription="Create a new document." ma:contentTypeScope="" ma:versionID="4aa04b305b9f9c9915b08d94eaaa84a4">
  <xsd:schema xmlns:xsd="http://www.w3.org/2001/XMLSchema" xmlns:xs="http://www.w3.org/2001/XMLSchema" xmlns:p="http://schemas.microsoft.com/office/2006/metadata/properties" xmlns:ns2="730125fc-ebc8-4455-853d-07b0b4f9bddd" xmlns:ns3="96ca9473-28de-45f3-ac64-0ada85afc80b" targetNamespace="http://schemas.microsoft.com/office/2006/metadata/properties" ma:root="true" ma:fieldsID="6d5f132426dcfe2bbc7549e54b76082d" ns2:_="" ns3:_="">
    <xsd:import namespace="730125fc-ebc8-4455-853d-07b0b4f9bddd"/>
    <xsd:import namespace="96ca9473-28de-45f3-ac64-0ada85afc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25fc-ebc8-4455-853d-07b0b4f9b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a9473-28de-45f3-ac64-0ada85afc80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f7cb722-758c-4257-8c5c-8064cc3e49c6}" ma:internalName="TaxCatchAll" ma:showField="CatchAllData" ma:web="96ca9473-28de-45f3-ac64-0ada85afc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C36CE2-5414-49AE-BFCC-930A6172DF1A}"/>
</file>

<file path=customXml/itemProps2.xml><?xml version="1.0" encoding="utf-8"?>
<ds:datastoreItem xmlns:ds="http://schemas.openxmlformats.org/officeDocument/2006/customXml" ds:itemID="{D1BF2527-046A-4EC5-95BE-5B0426C95A1E}"/>
</file>

<file path=customXml/itemProps3.xml><?xml version="1.0" encoding="utf-8"?>
<ds:datastoreItem xmlns:ds="http://schemas.openxmlformats.org/officeDocument/2006/customXml" ds:itemID="{1009D781-D246-4A14-9FB9-3F0FE8CE8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Divisao de Tecnologia da Informacao (DTI) - Camara Municipal de Cubatao</cp:lastModifiedBy>
  <cp:revision/>
  <dcterms:created xsi:type="dcterms:W3CDTF">2026-02-22T18:48:46Z</dcterms:created>
  <dcterms:modified xsi:type="dcterms:W3CDTF">2026-03-24T19:28:26Z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0x010100E40C93064EE90F45943BFE6320769283</vt:lpwstr>
  </property>
  <property fmtid="{D5CDD505-2E9C-101B-9397-08002B2CF9AE}" pid="3" name="MediaServiceImageTags">
    <vt:lpwstr/>
  </property>
</Properties>
</file>